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/>
  <xr:revisionPtr revIDLastSave="0" documentId="8_{64FF830B-8D6C-4E84-BF86-95090402BFA6}" xr6:coauthVersionLast="47" xr6:coauthVersionMax="47" xr10:uidLastSave="{00000000-0000-0000-0000-000000000000}"/>
  <bookViews>
    <workbookView xWindow="-28920" yWindow="-120" windowWidth="29040" windowHeight="15720" xr2:uid="{0AFB544E-6B43-41C5-A446-403D9D61822E}"/>
  </bookViews>
  <sheets>
    <sheet name="Project Entry" sheetId="1" r:id="rId1"/>
    <sheet name="2025" sheetId="3" r:id="rId2"/>
    <sheet name="LIMITS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" i="3" l="1" a="1"/>
  <c r="W6" i="3" s="1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Q7" i="3" a="1"/>
  <c r="Q7" i="3" s="1"/>
  <c r="Q8" i="3" a="1"/>
  <c r="Q8" i="3" s="1"/>
  <c r="Q9" i="3" a="1"/>
  <c r="Q9" i="3" s="1"/>
  <c r="Q10" i="3" a="1"/>
  <c r="Q10" i="3" s="1"/>
  <c r="Q11" i="3" a="1"/>
  <c r="Q11" i="3" s="1"/>
  <c r="Q12" i="3" a="1"/>
  <c r="Q12" i="3" s="1"/>
  <c r="Q13" i="3" a="1"/>
  <c r="Q13" i="3" s="1"/>
  <c r="Q14" i="3" a="1"/>
  <c r="Q14" i="3" s="1"/>
  <c r="Q15" i="3" a="1"/>
  <c r="Q15" i="3" s="1"/>
  <c r="Q16" i="3" a="1"/>
  <c r="Q16" i="3" s="1"/>
  <c r="Q17" i="3" a="1"/>
  <c r="Q17" i="3" s="1"/>
  <c r="Q18" i="3" a="1"/>
  <c r="Q18" i="3" s="1"/>
  <c r="Q19" i="3" a="1"/>
  <c r="Q19" i="3" s="1"/>
  <c r="Q20" i="3" a="1"/>
  <c r="Q20" i="3" s="1"/>
  <c r="Q21" i="3" a="1"/>
  <c r="Q21" i="3" s="1"/>
  <c r="Q22" i="3" a="1"/>
  <c r="Q22" i="3" s="1"/>
  <c r="Q23" i="3" a="1"/>
  <c r="Q23" i="3" s="1"/>
  <c r="Q24" i="3" a="1"/>
  <c r="Q24" i="3" s="1"/>
  <c r="Q25" i="3" a="1"/>
  <c r="Q25" i="3" s="1"/>
  <c r="Q26" i="3" a="1"/>
  <c r="Q26" i="3" s="1"/>
  <c r="Q27" i="3" a="1"/>
  <c r="Q27" i="3" s="1"/>
  <c r="Q28" i="3" a="1"/>
  <c r="Q28" i="3" s="1"/>
  <c r="Q29" i="3" a="1"/>
  <c r="Q29" i="3" s="1"/>
  <c r="Q30" i="3" a="1"/>
  <c r="Q30" i="3" s="1"/>
  <c r="Q31" i="3" a="1"/>
  <c r="Q31" i="3" s="1"/>
  <c r="Q32" i="3" a="1"/>
  <c r="Q32" i="3" s="1"/>
  <c r="Q33" i="3" a="1"/>
  <c r="Q33" i="3" s="1"/>
  <c r="Q34" i="3" a="1"/>
  <c r="Q34" i="3" s="1"/>
  <c r="Q35" i="3" a="1"/>
  <c r="Q35" i="3" s="1"/>
  <c r="Q36" i="3" a="1"/>
  <c r="Q36" i="3" s="1"/>
  <c r="Q37" i="3" a="1"/>
  <c r="Q37" i="3" s="1"/>
  <c r="Q38" i="3" a="1"/>
  <c r="Q38" i="3" s="1"/>
  <c r="Q39" i="3" a="1"/>
  <c r="Q39" i="3" s="1"/>
  <c r="Q40" i="3" a="1"/>
  <c r="Q40" i="3" s="1"/>
  <c r="Q41" i="3" a="1"/>
  <c r="Q41" i="3" s="1"/>
  <c r="Q42" i="3" a="1"/>
  <c r="Q42" i="3" s="1"/>
  <c r="Q43" i="3" a="1"/>
  <c r="Q43" i="3" s="1"/>
  <c r="Q44" i="3" a="1"/>
  <c r="Q44" i="3" s="1"/>
  <c r="Q45" i="3" a="1"/>
  <c r="Q45" i="3" s="1"/>
  <c r="Q46" i="3" a="1"/>
  <c r="Q46" i="3" s="1"/>
  <c r="Q47" i="3" a="1"/>
  <c r="Q47" i="3" s="1"/>
  <c r="Q48" i="3" a="1"/>
  <c r="Q48" i="3" s="1"/>
  <c r="Q49" i="3" a="1"/>
  <c r="Q49" i="3" s="1"/>
  <c r="Q50" i="3" a="1"/>
  <c r="Q50" i="3" s="1"/>
  <c r="Q51" i="3" a="1"/>
  <c r="Q51" i="3" s="1"/>
  <c r="Q52" i="3" a="1"/>
  <c r="Q52" i="3" s="1"/>
  <c r="Q53" i="3" a="1"/>
  <c r="Q53" i="3" s="1"/>
  <c r="Q54" i="3" a="1"/>
  <c r="Q54" i="3" s="1"/>
  <c r="Q55" i="3" a="1"/>
  <c r="Q55" i="3" s="1"/>
  <c r="Q56" i="3" a="1"/>
  <c r="Q56" i="3" s="1"/>
  <c r="Q57" i="3" a="1"/>
  <c r="Q57" i="3" s="1"/>
  <c r="Q58" i="3" a="1"/>
  <c r="Q58" i="3" s="1"/>
  <c r="Q59" i="3" a="1"/>
  <c r="Q59" i="3" s="1"/>
  <c r="Q60" i="3" a="1"/>
  <c r="Q60" i="3" s="1"/>
  <c r="Q61" i="3" a="1"/>
  <c r="Q61" i="3" s="1"/>
  <c r="Q62" i="3" a="1"/>
  <c r="Q62" i="3" s="1"/>
  <c r="Q63" i="3" a="1"/>
  <c r="Q63" i="3" s="1"/>
  <c r="Q64" i="3" a="1"/>
  <c r="Q64" i="3" s="1"/>
  <c r="Q65" i="3" a="1"/>
  <c r="Q65" i="3" s="1"/>
  <c r="Q66" i="3" a="1"/>
  <c r="Q66" i="3" s="1"/>
  <c r="Q67" i="3" a="1"/>
  <c r="Q67" i="3" s="1"/>
  <c r="Q68" i="3" a="1"/>
  <c r="Q68" i="3" s="1"/>
  <c r="Q69" i="3" a="1"/>
  <c r="Q69" i="3" s="1"/>
  <c r="D19" i="2"/>
  <c r="D41" i="2"/>
  <c r="D63" i="2"/>
  <c r="D85" i="2"/>
  <c r="D107" i="2"/>
  <c r="D129" i="2"/>
  <c r="D151" i="2"/>
  <c r="D173" i="2"/>
  <c r="D195" i="2"/>
  <c r="D217" i="2"/>
  <c r="D239" i="2"/>
  <c r="E19" i="2"/>
  <c r="E41" i="2"/>
  <c r="E63" i="2"/>
  <c r="E85" i="2"/>
  <c r="E107" i="2"/>
  <c r="E129" i="2"/>
  <c r="E151" i="2"/>
  <c r="E173" i="2"/>
  <c r="E195" i="2"/>
  <c r="E217" i="2"/>
  <c r="E239" i="2"/>
  <c r="F19" i="2"/>
  <c r="F41" i="2"/>
  <c r="F63" i="2"/>
  <c r="F85" i="2"/>
  <c r="F107" i="2"/>
  <c r="F129" i="2"/>
  <c r="F151" i="2"/>
  <c r="F173" i="2"/>
  <c r="F195" i="2"/>
  <c r="F217" i="2"/>
  <c r="F239" i="2"/>
  <c r="G19" i="2"/>
  <c r="G41" i="2"/>
  <c r="G63" i="2"/>
  <c r="G85" i="2"/>
  <c r="G107" i="2"/>
  <c r="G129" i="2"/>
  <c r="G151" i="2"/>
  <c r="G173" i="2"/>
  <c r="G195" i="2"/>
  <c r="G217" i="2"/>
  <c r="G239" i="2"/>
  <c r="H19" i="2"/>
  <c r="H41" i="2"/>
  <c r="H63" i="2"/>
  <c r="H85" i="2"/>
  <c r="H107" i="2"/>
  <c r="H129" i="2"/>
  <c r="H151" i="2"/>
  <c r="H173" i="2"/>
  <c r="H195" i="2"/>
  <c r="H217" i="2"/>
  <c r="H239" i="2"/>
  <c r="I19" i="2"/>
  <c r="I41" i="2"/>
  <c r="I63" i="2"/>
  <c r="I85" i="2"/>
  <c r="I107" i="2"/>
  <c r="I129" i="2"/>
  <c r="I151" i="2"/>
  <c r="I173" i="2"/>
  <c r="I195" i="2"/>
  <c r="I217" i="2"/>
  <c r="I239" i="2"/>
  <c r="L73" i="2" l="1"/>
  <c r="L72" i="2"/>
  <c r="L71" i="2"/>
  <c r="L70" i="2"/>
  <c r="L69" i="2"/>
  <c r="L68" i="2"/>
  <c r="L67" i="2"/>
  <c r="L66" i="2"/>
  <c r="L65" i="2"/>
  <c r="S62" i="2"/>
  <c r="R62" i="2"/>
  <c r="Q62" i="2"/>
  <c r="H62" i="2" s="1"/>
  <c r="P62" i="2"/>
  <c r="O62" i="2"/>
  <c r="G62" i="2" s="1"/>
  <c r="N62" i="2"/>
  <c r="F62" i="2" s="1"/>
  <c r="M62" i="2"/>
  <c r="L62" i="2"/>
  <c r="S61" i="2"/>
  <c r="R61" i="2"/>
  <c r="I61" i="2" s="1"/>
  <c r="Q61" i="2"/>
  <c r="H61" i="2" s="1"/>
  <c r="P61" i="2"/>
  <c r="O61" i="2"/>
  <c r="N61" i="2"/>
  <c r="F61" i="2" s="1"/>
  <c r="M61" i="2"/>
  <c r="L61" i="2"/>
  <c r="S60" i="2"/>
  <c r="R60" i="2"/>
  <c r="Q60" i="2"/>
  <c r="H60" i="2" s="1"/>
  <c r="P60" i="2"/>
  <c r="O60" i="2"/>
  <c r="G60" i="2" s="1"/>
  <c r="N60" i="2"/>
  <c r="F60" i="2" s="1"/>
  <c r="M60" i="2"/>
  <c r="L60" i="2"/>
  <c r="S59" i="2"/>
  <c r="R59" i="2"/>
  <c r="I59" i="2" s="1"/>
  <c r="Q59" i="2"/>
  <c r="H59" i="2" s="1"/>
  <c r="P59" i="2"/>
  <c r="O59" i="2"/>
  <c r="G59" i="2" s="1"/>
  <c r="N59" i="2"/>
  <c r="F59" i="2" s="1"/>
  <c r="M59" i="2"/>
  <c r="L59" i="2"/>
  <c r="S58" i="2"/>
  <c r="R58" i="2"/>
  <c r="I58" i="2" s="1"/>
  <c r="Q58" i="2"/>
  <c r="H58" i="2" s="1"/>
  <c r="P58" i="2"/>
  <c r="O58" i="2"/>
  <c r="G58" i="2" s="1"/>
  <c r="N58" i="2"/>
  <c r="F58" i="2" s="1"/>
  <c r="M58" i="2"/>
  <c r="L58" i="2"/>
  <c r="S57" i="2"/>
  <c r="R57" i="2"/>
  <c r="Q57" i="2"/>
  <c r="H57" i="2" s="1"/>
  <c r="P57" i="2"/>
  <c r="O57" i="2"/>
  <c r="G57" i="2" s="1"/>
  <c r="N57" i="2"/>
  <c r="F57" i="2" s="1"/>
  <c r="M57" i="2"/>
  <c r="L57" i="2"/>
  <c r="S56" i="2"/>
  <c r="R56" i="2"/>
  <c r="I56" i="2" s="1"/>
  <c r="Q56" i="2"/>
  <c r="H56" i="2" s="1"/>
  <c r="P56" i="2"/>
  <c r="O56" i="2"/>
  <c r="N56" i="2"/>
  <c r="F56" i="2" s="1"/>
  <c r="M56" i="2"/>
  <c r="L56" i="2"/>
  <c r="S55" i="2"/>
  <c r="R55" i="2"/>
  <c r="I55" i="2" s="1"/>
  <c r="Q55" i="2"/>
  <c r="H55" i="2" s="1"/>
  <c r="P55" i="2"/>
  <c r="O55" i="2"/>
  <c r="G55" i="2" s="1"/>
  <c r="N55" i="2"/>
  <c r="F55" i="2" s="1"/>
  <c r="M55" i="2"/>
  <c r="L55" i="2"/>
  <c r="S54" i="2"/>
  <c r="R54" i="2"/>
  <c r="I54" i="2" s="1"/>
  <c r="Q54" i="2"/>
  <c r="H54" i="2" s="1"/>
  <c r="P54" i="2"/>
  <c r="O54" i="2"/>
  <c r="G54" i="2" s="1"/>
  <c r="N54" i="2"/>
  <c r="F54" i="2" s="1"/>
  <c r="M54" i="2"/>
  <c r="L54" i="2"/>
  <c r="S53" i="2"/>
  <c r="R53" i="2"/>
  <c r="I53" i="2" s="1"/>
  <c r="Q53" i="2"/>
  <c r="H53" i="2" s="1"/>
  <c r="P53" i="2"/>
  <c r="O53" i="2"/>
  <c r="G53" i="2" s="1"/>
  <c r="N53" i="2"/>
  <c r="F53" i="2" s="1"/>
  <c r="M53" i="2"/>
  <c r="L53" i="2"/>
  <c r="S52" i="2"/>
  <c r="R52" i="2"/>
  <c r="Q52" i="2"/>
  <c r="H52" i="2" s="1"/>
  <c r="P52" i="2"/>
  <c r="O52" i="2"/>
  <c r="G52" i="2" s="1"/>
  <c r="N52" i="2"/>
  <c r="F52" i="2" s="1"/>
  <c r="M52" i="2"/>
  <c r="L52" i="2"/>
  <c r="S73" i="2"/>
  <c r="R73" i="2"/>
  <c r="I73" i="2" s="1"/>
  <c r="Q73" i="2"/>
  <c r="H73" i="2" s="1"/>
  <c r="P73" i="2"/>
  <c r="O73" i="2"/>
  <c r="N73" i="2"/>
  <c r="F73" i="2" s="1"/>
  <c r="M73" i="2"/>
  <c r="S72" i="2"/>
  <c r="R72" i="2"/>
  <c r="I72" i="2" s="1"/>
  <c r="Q72" i="2"/>
  <c r="H72" i="2" s="1"/>
  <c r="P72" i="2"/>
  <c r="O72" i="2"/>
  <c r="N72" i="2"/>
  <c r="F72" i="2" s="1"/>
  <c r="M72" i="2"/>
  <c r="S71" i="2"/>
  <c r="R71" i="2"/>
  <c r="I71" i="2" s="1"/>
  <c r="Q71" i="2"/>
  <c r="H71" i="2" s="1"/>
  <c r="P71" i="2"/>
  <c r="O71" i="2"/>
  <c r="G71" i="2" s="1"/>
  <c r="N71" i="2"/>
  <c r="F71" i="2" s="1"/>
  <c r="M71" i="2"/>
  <c r="S70" i="2"/>
  <c r="R70" i="2"/>
  <c r="I70" i="2" s="1"/>
  <c r="Q70" i="2"/>
  <c r="H70" i="2" s="1"/>
  <c r="P70" i="2"/>
  <c r="O70" i="2"/>
  <c r="G70" i="2" s="1"/>
  <c r="N70" i="2"/>
  <c r="F70" i="2" s="1"/>
  <c r="M70" i="2"/>
  <c r="S69" i="2"/>
  <c r="R69" i="2"/>
  <c r="I69" i="2" s="1"/>
  <c r="Q69" i="2"/>
  <c r="H69" i="2" s="1"/>
  <c r="P69" i="2"/>
  <c r="O69" i="2"/>
  <c r="G69" i="2" s="1"/>
  <c r="N69" i="2"/>
  <c r="F69" i="2" s="1"/>
  <c r="M69" i="2"/>
  <c r="S68" i="2"/>
  <c r="R68" i="2"/>
  <c r="I68" i="2" s="1"/>
  <c r="Q68" i="2"/>
  <c r="H68" i="2" s="1"/>
  <c r="P68" i="2"/>
  <c r="O68" i="2"/>
  <c r="G68" i="2" s="1"/>
  <c r="N68" i="2"/>
  <c r="F68" i="2" s="1"/>
  <c r="M68" i="2"/>
  <c r="S67" i="2"/>
  <c r="R67" i="2"/>
  <c r="Q67" i="2"/>
  <c r="H67" i="2" s="1"/>
  <c r="P67" i="2"/>
  <c r="O67" i="2"/>
  <c r="N67" i="2"/>
  <c r="F67" i="2" s="1"/>
  <c r="M67" i="2"/>
  <c r="S66" i="2"/>
  <c r="R66" i="2"/>
  <c r="I66" i="2" s="1"/>
  <c r="Q66" i="2"/>
  <c r="H66" i="2" s="1"/>
  <c r="P66" i="2"/>
  <c r="O66" i="2"/>
  <c r="N66" i="2"/>
  <c r="F66" i="2" s="1"/>
  <c r="M66" i="2"/>
  <c r="S65" i="2"/>
  <c r="R65" i="2"/>
  <c r="I65" i="2" s="1"/>
  <c r="Q65" i="2"/>
  <c r="H65" i="2" s="1"/>
  <c r="P65" i="2"/>
  <c r="O65" i="2"/>
  <c r="G65" i="2" s="1"/>
  <c r="N65" i="2"/>
  <c r="F65" i="2" s="1"/>
  <c r="M65" i="2"/>
  <c r="S64" i="2"/>
  <c r="R64" i="2"/>
  <c r="Q64" i="2"/>
  <c r="H64" i="2" s="1"/>
  <c r="P64" i="2"/>
  <c r="O64" i="2"/>
  <c r="G64" i="2" s="1"/>
  <c r="N64" i="2"/>
  <c r="F64" i="2" s="1"/>
  <c r="M64" i="2"/>
  <c r="L64" i="2"/>
  <c r="S106" i="2"/>
  <c r="R106" i="2"/>
  <c r="I106" i="2" s="1"/>
  <c r="Q106" i="2"/>
  <c r="H106" i="2" s="1"/>
  <c r="P106" i="2"/>
  <c r="O106" i="2"/>
  <c r="G106" i="2" s="1"/>
  <c r="N106" i="2"/>
  <c r="F106" i="2" s="1"/>
  <c r="M106" i="2"/>
  <c r="L106" i="2"/>
  <c r="S105" i="2"/>
  <c r="R105" i="2"/>
  <c r="I105" i="2" s="1"/>
  <c r="Q105" i="2"/>
  <c r="H105" i="2" s="1"/>
  <c r="P105" i="2"/>
  <c r="O105" i="2"/>
  <c r="N105" i="2"/>
  <c r="F105" i="2" s="1"/>
  <c r="M105" i="2"/>
  <c r="L105" i="2"/>
  <c r="S104" i="2"/>
  <c r="R104" i="2"/>
  <c r="I104" i="2" s="1"/>
  <c r="Q104" i="2"/>
  <c r="H104" i="2" s="1"/>
  <c r="P104" i="2"/>
  <c r="O104" i="2"/>
  <c r="N104" i="2"/>
  <c r="F104" i="2" s="1"/>
  <c r="M104" i="2"/>
  <c r="L104" i="2"/>
  <c r="S103" i="2"/>
  <c r="R103" i="2"/>
  <c r="Q103" i="2"/>
  <c r="H103" i="2" s="1"/>
  <c r="P103" i="2"/>
  <c r="O103" i="2"/>
  <c r="G103" i="2" s="1"/>
  <c r="N103" i="2"/>
  <c r="F103" i="2" s="1"/>
  <c r="M103" i="2"/>
  <c r="L103" i="2"/>
  <c r="S102" i="2"/>
  <c r="R102" i="2"/>
  <c r="Q102" i="2"/>
  <c r="H102" i="2" s="1"/>
  <c r="P102" i="2"/>
  <c r="O102" i="2"/>
  <c r="G102" i="2" s="1"/>
  <c r="N102" i="2"/>
  <c r="F102" i="2" s="1"/>
  <c r="M102" i="2"/>
  <c r="L102" i="2"/>
  <c r="S101" i="2"/>
  <c r="R101" i="2"/>
  <c r="I101" i="2" s="1"/>
  <c r="Q101" i="2"/>
  <c r="H101" i="2" s="1"/>
  <c r="P101" i="2"/>
  <c r="O101" i="2"/>
  <c r="G101" i="2" s="1"/>
  <c r="N101" i="2"/>
  <c r="F101" i="2" s="1"/>
  <c r="M101" i="2"/>
  <c r="L101" i="2"/>
  <c r="S100" i="2"/>
  <c r="R100" i="2"/>
  <c r="I100" i="2" s="1"/>
  <c r="Q100" i="2"/>
  <c r="H100" i="2" s="1"/>
  <c r="P100" i="2"/>
  <c r="O100" i="2"/>
  <c r="N100" i="2"/>
  <c r="F100" i="2" s="1"/>
  <c r="M100" i="2"/>
  <c r="L100" i="2"/>
  <c r="S99" i="2"/>
  <c r="R99" i="2"/>
  <c r="I99" i="2" s="1"/>
  <c r="Q99" i="2"/>
  <c r="H99" i="2" s="1"/>
  <c r="P99" i="2"/>
  <c r="O99" i="2"/>
  <c r="N99" i="2"/>
  <c r="F99" i="2" s="1"/>
  <c r="M99" i="2"/>
  <c r="L99" i="2"/>
  <c r="S98" i="2"/>
  <c r="R98" i="2"/>
  <c r="Q98" i="2"/>
  <c r="H98" i="2" s="1"/>
  <c r="P98" i="2"/>
  <c r="O98" i="2"/>
  <c r="G98" i="2" s="1"/>
  <c r="N98" i="2"/>
  <c r="F98" i="2" s="1"/>
  <c r="M98" i="2"/>
  <c r="L98" i="2"/>
  <c r="S97" i="2"/>
  <c r="R97" i="2"/>
  <c r="Q97" i="2"/>
  <c r="H97" i="2" s="1"/>
  <c r="P97" i="2"/>
  <c r="O97" i="2"/>
  <c r="G97" i="2" s="1"/>
  <c r="N97" i="2"/>
  <c r="F97" i="2" s="1"/>
  <c r="M97" i="2"/>
  <c r="L97" i="2"/>
  <c r="S96" i="2"/>
  <c r="R96" i="2"/>
  <c r="I96" i="2" s="1"/>
  <c r="Q96" i="2"/>
  <c r="H96" i="2" s="1"/>
  <c r="P96" i="2"/>
  <c r="O96" i="2"/>
  <c r="G96" i="2" s="1"/>
  <c r="N96" i="2"/>
  <c r="F96" i="2" s="1"/>
  <c r="M96" i="2"/>
  <c r="L96" i="2"/>
  <c r="L117" i="2"/>
  <c r="L116" i="2"/>
  <c r="L115" i="2"/>
  <c r="L114" i="2"/>
  <c r="L113" i="2"/>
  <c r="L112" i="2"/>
  <c r="L111" i="2"/>
  <c r="L110" i="2"/>
  <c r="L109" i="2"/>
  <c r="S117" i="2"/>
  <c r="R117" i="2"/>
  <c r="I117" i="2" s="1"/>
  <c r="Q117" i="2"/>
  <c r="H117" i="2" s="1"/>
  <c r="P117" i="2"/>
  <c r="O117" i="2"/>
  <c r="G117" i="2" s="1"/>
  <c r="N117" i="2"/>
  <c r="F117" i="2" s="1"/>
  <c r="M117" i="2"/>
  <c r="S116" i="2"/>
  <c r="R116" i="2"/>
  <c r="Q116" i="2"/>
  <c r="H116" i="2" s="1"/>
  <c r="P116" i="2"/>
  <c r="O116" i="2"/>
  <c r="G116" i="2" s="1"/>
  <c r="N116" i="2"/>
  <c r="F116" i="2" s="1"/>
  <c r="M116" i="2"/>
  <c r="S115" i="2"/>
  <c r="R115" i="2"/>
  <c r="Q115" i="2"/>
  <c r="H115" i="2" s="1"/>
  <c r="P115" i="2"/>
  <c r="O115" i="2"/>
  <c r="N115" i="2"/>
  <c r="F115" i="2" s="1"/>
  <c r="M115" i="2"/>
  <c r="S114" i="2"/>
  <c r="R114" i="2"/>
  <c r="I114" i="2" s="1"/>
  <c r="Q114" i="2"/>
  <c r="H114" i="2" s="1"/>
  <c r="P114" i="2"/>
  <c r="O114" i="2"/>
  <c r="N114" i="2"/>
  <c r="F114" i="2" s="1"/>
  <c r="M114" i="2"/>
  <c r="S113" i="2"/>
  <c r="R113" i="2"/>
  <c r="I113" i="2" s="1"/>
  <c r="Q113" i="2"/>
  <c r="H113" i="2" s="1"/>
  <c r="P113" i="2"/>
  <c r="O113" i="2"/>
  <c r="G113" i="2" s="1"/>
  <c r="N113" i="2"/>
  <c r="F113" i="2" s="1"/>
  <c r="M113" i="2"/>
  <c r="S112" i="2"/>
  <c r="R112" i="2"/>
  <c r="Q112" i="2"/>
  <c r="H112" i="2" s="1"/>
  <c r="P112" i="2"/>
  <c r="O112" i="2"/>
  <c r="G112" i="2" s="1"/>
  <c r="N112" i="2"/>
  <c r="F112" i="2" s="1"/>
  <c r="M112" i="2"/>
  <c r="S111" i="2"/>
  <c r="R111" i="2"/>
  <c r="Q111" i="2"/>
  <c r="H111" i="2" s="1"/>
  <c r="P111" i="2"/>
  <c r="O111" i="2"/>
  <c r="N111" i="2"/>
  <c r="F111" i="2" s="1"/>
  <c r="M111" i="2"/>
  <c r="S110" i="2"/>
  <c r="R110" i="2"/>
  <c r="I110" i="2" s="1"/>
  <c r="Q110" i="2"/>
  <c r="H110" i="2" s="1"/>
  <c r="P110" i="2"/>
  <c r="O110" i="2"/>
  <c r="G110" i="2" s="1"/>
  <c r="N110" i="2"/>
  <c r="F110" i="2" s="1"/>
  <c r="M110" i="2"/>
  <c r="S109" i="2"/>
  <c r="R109" i="2"/>
  <c r="I109" i="2" s="1"/>
  <c r="Q109" i="2"/>
  <c r="H109" i="2" s="1"/>
  <c r="P109" i="2"/>
  <c r="O109" i="2"/>
  <c r="G109" i="2" s="1"/>
  <c r="N109" i="2"/>
  <c r="F109" i="2" s="1"/>
  <c r="M109" i="2"/>
  <c r="S108" i="2"/>
  <c r="R108" i="2"/>
  <c r="I108" i="2" s="1"/>
  <c r="Q108" i="2"/>
  <c r="H108" i="2" s="1"/>
  <c r="P108" i="2"/>
  <c r="O108" i="2"/>
  <c r="N108" i="2"/>
  <c r="F108" i="2" s="1"/>
  <c r="M108" i="2"/>
  <c r="L108" i="2"/>
  <c r="S139" i="2"/>
  <c r="R139" i="2"/>
  <c r="I139" i="2" s="1"/>
  <c r="Q139" i="2"/>
  <c r="H139" i="2" s="1"/>
  <c r="P139" i="2"/>
  <c r="O139" i="2"/>
  <c r="N139" i="2"/>
  <c r="F139" i="2" s="1"/>
  <c r="M139" i="2"/>
  <c r="L139" i="2"/>
  <c r="S138" i="2"/>
  <c r="R138" i="2"/>
  <c r="I138" i="2" s="1"/>
  <c r="Q138" i="2"/>
  <c r="H138" i="2" s="1"/>
  <c r="P138" i="2"/>
  <c r="O138" i="2"/>
  <c r="N138" i="2"/>
  <c r="F138" i="2" s="1"/>
  <c r="M138" i="2"/>
  <c r="L138" i="2"/>
  <c r="S137" i="2"/>
  <c r="R137" i="2"/>
  <c r="I137" i="2" s="1"/>
  <c r="Q137" i="2"/>
  <c r="H137" i="2" s="1"/>
  <c r="P137" i="2"/>
  <c r="O137" i="2"/>
  <c r="N137" i="2"/>
  <c r="F137" i="2" s="1"/>
  <c r="M137" i="2"/>
  <c r="L137" i="2"/>
  <c r="S136" i="2"/>
  <c r="R136" i="2"/>
  <c r="Q136" i="2"/>
  <c r="H136" i="2" s="1"/>
  <c r="P136" i="2"/>
  <c r="O136" i="2"/>
  <c r="G136" i="2" s="1"/>
  <c r="N136" i="2"/>
  <c r="F136" i="2" s="1"/>
  <c r="M136" i="2"/>
  <c r="L136" i="2"/>
  <c r="S135" i="2"/>
  <c r="R135" i="2"/>
  <c r="I135" i="2" s="1"/>
  <c r="Q135" i="2"/>
  <c r="H135" i="2" s="1"/>
  <c r="P135" i="2"/>
  <c r="O135" i="2"/>
  <c r="N135" i="2"/>
  <c r="F135" i="2" s="1"/>
  <c r="M135" i="2"/>
  <c r="L135" i="2"/>
  <c r="S134" i="2"/>
  <c r="R134" i="2"/>
  <c r="I134" i="2" s="1"/>
  <c r="Q134" i="2"/>
  <c r="H134" i="2" s="1"/>
  <c r="P134" i="2"/>
  <c r="O134" i="2"/>
  <c r="N134" i="2"/>
  <c r="F134" i="2" s="1"/>
  <c r="M134" i="2"/>
  <c r="L134" i="2"/>
  <c r="S133" i="2"/>
  <c r="R133" i="2"/>
  <c r="I133" i="2" s="1"/>
  <c r="Q133" i="2"/>
  <c r="H133" i="2" s="1"/>
  <c r="P133" i="2"/>
  <c r="O133" i="2"/>
  <c r="N133" i="2"/>
  <c r="F133" i="2" s="1"/>
  <c r="M133" i="2"/>
  <c r="L133" i="2"/>
  <c r="S132" i="2"/>
  <c r="R132" i="2"/>
  <c r="I132" i="2" s="1"/>
  <c r="Q132" i="2"/>
  <c r="H132" i="2" s="1"/>
  <c r="P132" i="2"/>
  <c r="O132" i="2"/>
  <c r="N132" i="2"/>
  <c r="F132" i="2" s="1"/>
  <c r="M132" i="2"/>
  <c r="L132" i="2"/>
  <c r="S131" i="2"/>
  <c r="R131" i="2"/>
  <c r="Q131" i="2"/>
  <c r="H131" i="2" s="1"/>
  <c r="P131" i="2"/>
  <c r="O131" i="2"/>
  <c r="G131" i="2" s="1"/>
  <c r="N131" i="2"/>
  <c r="F131" i="2" s="1"/>
  <c r="M131" i="2"/>
  <c r="L131" i="2"/>
  <c r="S130" i="2"/>
  <c r="R130" i="2"/>
  <c r="I130" i="2" s="1"/>
  <c r="Q130" i="2"/>
  <c r="H130" i="2" s="1"/>
  <c r="P130" i="2"/>
  <c r="O130" i="2"/>
  <c r="N130" i="2"/>
  <c r="F130" i="2" s="1"/>
  <c r="M130" i="2"/>
  <c r="L130" i="2"/>
  <c r="S128" i="2"/>
  <c r="R128" i="2"/>
  <c r="I128" i="2" s="1"/>
  <c r="Q128" i="2"/>
  <c r="H128" i="2" s="1"/>
  <c r="P128" i="2"/>
  <c r="O128" i="2"/>
  <c r="N128" i="2"/>
  <c r="F128" i="2" s="1"/>
  <c r="M128" i="2"/>
  <c r="S127" i="2"/>
  <c r="R127" i="2"/>
  <c r="I127" i="2" s="1"/>
  <c r="Q127" i="2"/>
  <c r="H127" i="2" s="1"/>
  <c r="P127" i="2"/>
  <c r="O127" i="2"/>
  <c r="G127" i="2" s="1"/>
  <c r="N127" i="2"/>
  <c r="F127" i="2" s="1"/>
  <c r="M127" i="2"/>
  <c r="L127" i="2"/>
  <c r="S126" i="2"/>
  <c r="R126" i="2"/>
  <c r="Q126" i="2"/>
  <c r="H126" i="2" s="1"/>
  <c r="P126" i="2"/>
  <c r="O126" i="2"/>
  <c r="G126" i="2" s="1"/>
  <c r="N126" i="2"/>
  <c r="F126" i="2" s="1"/>
  <c r="M126" i="2"/>
  <c r="L126" i="2"/>
  <c r="S125" i="2"/>
  <c r="R125" i="2"/>
  <c r="Q125" i="2"/>
  <c r="H125" i="2" s="1"/>
  <c r="P125" i="2"/>
  <c r="O125" i="2"/>
  <c r="N125" i="2"/>
  <c r="F125" i="2" s="1"/>
  <c r="M125" i="2"/>
  <c r="L125" i="2"/>
  <c r="S124" i="2"/>
  <c r="R124" i="2"/>
  <c r="Q124" i="2"/>
  <c r="H124" i="2" s="1"/>
  <c r="P124" i="2"/>
  <c r="O124" i="2"/>
  <c r="N124" i="2"/>
  <c r="F124" i="2" s="1"/>
  <c r="M124" i="2"/>
  <c r="L124" i="2"/>
  <c r="S123" i="2"/>
  <c r="R123" i="2"/>
  <c r="I123" i="2" s="1"/>
  <c r="Q123" i="2"/>
  <c r="H123" i="2" s="1"/>
  <c r="P123" i="2"/>
  <c r="O123" i="2"/>
  <c r="G123" i="2" s="1"/>
  <c r="N123" i="2"/>
  <c r="F123" i="2" s="1"/>
  <c r="M123" i="2"/>
  <c r="L123" i="2"/>
  <c r="S122" i="2"/>
  <c r="R122" i="2"/>
  <c r="I122" i="2" s="1"/>
  <c r="Q122" i="2"/>
  <c r="H122" i="2" s="1"/>
  <c r="P122" i="2"/>
  <c r="O122" i="2"/>
  <c r="G122" i="2" s="1"/>
  <c r="N122" i="2"/>
  <c r="F122" i="2" s="1"/>
  <c r="M122" i="2"/>
  <c r="L122" i="2"/>
  <c r="S121" i="2"/>
  <c r="R121" i="2"/>
  <c r="Q121" i="2"/>
  <c r="H121" i="2" s="1"/>
  <c r="P121" i="2"/>
  <c r="O121" i="2"/>
  <c r="G121" i="2" s="1"/>
  <c r="N121" i="2"/>
  <c r="F121" i="2" s="1"/>
  <c r="M121" i="2"/>
  <c r="L121" i="2"/>
  <c r="S120" i="2"/>
  <c r="R120" i="2"/>
  <c r="Q120" i="2"/>
  <c r="H120" i="2" s="1"/>
  <c r="P120" i="2"/>
  <c r="O120" i="2"/>
  <c r="N120" i="2"/>
  <c r="F120" i="2" s="1"/>
  <c r="M120" i="2"/>
  <c r="L120" i="2"/>
  <c r="S119" i="2"/>
  <c r="R119" i="2"/>
  <c r="Q119" i="2"/>
  <c r="H119" i="2" s="1"/>
  <c r="P119" i="2"/>
  <c r="O119" i="2"/>
  <c r="N119" i="2"/>
  <c r="F119" i="2" s="1"/>
  <c r="M119" i="2"/>
  <c r="L119" i="2"/>
  <c r="S118" i="2"/>
  <c r="R118" i="2"/>
  <c r="I118" i="2" s="1"/>
  <c r="Q118" i="2"/>
  <c r="H118" i="2" s="1"/>
  <c r="P118" i="2"/>
  <c r="O118" i="2"/>
  <c r="G118" i="2" s="1"/>
  <c r="N118" i="2"/>
  <c r="F118" i="2" s="1"/>
  <c r="M118" i="2"/>
  <c r="L118" i="2"/>
  <c r="L128" i="2"/>
  <c r="S161" i="2"/>
  <c r="R161" i="2"/>
  <c r="Q161" i="2"/>
  <c r="H161" i="2" s="1"/>
  <c r="P161" i="2"/>
  <c r="O161" i="2"/>
  <c r="N161" i="2"/>
  <c r="F161" i="2" s="1"/>
  <c r="M161" i="2"/>
  <c r="L161" i="2"/>
  <c r="S160" i="2"/>
  <c r="R160" i="2"/>
  <c r="I160" i="2" s="1"/>
  <c r="Q160" i="2"/>
  <c r="H160" i="2" s="1"/>
  <c r="P160" i="2"/>
  <c r="O160" i="2"/>
  <c r="G160" i="2" s="1"/>
  <c r="N160" i="2"/>
  <c r="F160" i="2" s="1"/>
  <c r="M160" i="2"/>
  <c r="L160" i="2"/>
  <c r="S159" i="2"/>
  <c r="R159" i="2"/>
  <c r="Q159" i="2"/>
  <c r="H159" i="2" s="1"/>
  <c r="P159" i="2"/>
  <c r="O159" i="2"/>
  <c r="G159" i="2" s="1"/>
  <c r="N159" i="2"/>
  <c r="F159" i="2" s="1"/>
  <c r="M159" i="2"/>
  <c r="L159" i="2"/>
  <c r="S158" i="2"/>
  <c r="R158" i="2"/>
  <c r="I158" i="2" s="1"/>
  <c r="Q158" i="2"/>
  <c r="H158" i="2" s="1"/>
  <c r="P158" i="2"/>
  <c r="O158" i="2"/>
  <c r="N158" i="2"/>
  <c r="F158" i="2" s="1"/>
  <c r="M158" i="2"/>
  <c r="L158" i="2"/>
  <c r="S157" i="2"/>
  <c r="R157" i="2"/>
  <c r="I157" i="2" s="1"/>
  <c r="Q157" i="2"/>
  <c r="H157" i="2" s="1"/>
  <c r="P157" i="2"/>
  <c r="O157" i="2"/>
  <c r="N157" i="2"/>
  <c r="F157" i="2" s="1"/>
  <c r="M157" i="2"/>
  <c r="L157" i="2"/>
  <c r="S156" i="2"/>
  <c r="R156" i="2"/>
  <c r="I156" i="2" s="1"/>
  <c r="Q156" i="2"/>
  <c r="H156" i="2" s="1"/>
  <c r="P156" i="2"/>
  <c r="O156" i="2"/>
  <c r="N156" i="2"/>
  <c r="F156" i="2" s="1"/>
  <c r="M156" i="2"/>
  <c r="L156" i="2"/>
  <c r="S155" i="2"/>
  <c r="R155" i="2"/>
  <c r="I155" i="2" s="1"/>
  <c r="Q155" i="2"/>
  <c r="H155" i="2" s="1"/>
  <c r="P155" i="2"/>
  <c r="O155" i="2"/>
  <c r="G155" i="2" s="1"/>
  <c r="N155" i="2"/>
  <c r="F155" i="2" s="1"/>
  <c r="M155" i="2"/>
  <c r="L155" i="2"/>
  <c r="S154" i="2"/>
  <c r="R154" i="2"/>
  <c r="Q154" i="2"/>
  <c r="H154" i="2" s="1"/>
  <c r="P154" i="2"/>
  <c r="O154" i="2"/>
  <c r="G154" i="2" s="1"/>
  <c r="N154" i="2"/>
  <c r="F154" i="2" s="1"/>
  <c r="M154" i="2"/>
  <c r="L154" i="2"/>
  <c r="S153" i="2"/>
  <c r="R153" i="2"/>
  <c r="I153" i="2" s="1"/>
  <c r="Q153" i="2"/>
  <c r="H153" i="2" s="1"/>
  <c r="P153" i="2"/>
  <c r="O153" i="2"/>
  <c r="N153" i="2"/>
  <c r="F153" i="2" s="1"/>
  <c r="M153" i="2"/>
  <c r="L153" i="2"/>
  <c r="S152" i="2"/>
  <c r="R152" i="2"/>
  <c r="I152" i="2" s="1"/>
  <c r="Q152" i="2"/>
  <c r="H152" i="2" s="1"/>
  <c r="P152" i="2"/>
  <c r="O152" i="2"/>
  <c r="N152" i="2"/>
  <c r="F152" i="2" s="1"/>
  <c r="M152" i="2"/>
  <c r="L152" i="2"/>
  <c r="S150" i="2"/>
  <c r="R150" i="2"/>
  <c r="I150" i="2" s="1"/>
  <c r="Q150" i="2"/>
  <c r="H150" i="2" s="1"/>
  <c r="P150" i="2"/>
  <c r="O150" i="2"/>
  <c r="N150" i="2"/>
  <c r="F150" i="2" s="1"/>
  <c r="M150" i="2"/>
  <c r="S149" i="2"/>
  <c r="R149" i="2"/>
  <c r="I149" i="2" s="1"/>
  <c r="Q149" i="2"/>
  <c r="H149" i="2" s="1"/>
  <c r="P149" i="2"/>
  <c r="O149" i="2"/>
  <c r="G149" i="2" s="1"/>
  <c r="N149" i="2"/>
  <c r="F149" i="2" s="1"/>
  <c r="M149" i="2"/>
  <c r="L149" i="2"/>
  <c r="S148" i="2"/>
  <c r="R148" i="2"/>
  <c r="Q148" i="2"/>
  <c r="H148" i="2" s="1"/>
  <c r="P148" i="2"/>
  <c r="O148" i="2"/>
  <c r="N148" i="2"/>
  <c r="F148" i="2" s="1"/>
  <c r="M148" i="2"/>
  <c r="L148" i="2"/>
  <c r="S147" i="2"/>
  <c r="R147" i="2"/>
  <c r="Q147" i="2"/>
  <c r="H147" i="2" s="1"/>
  <c r="P147" i="2"/>
  <c r="O147" i="2"/>
  <c r="N147" i="2"/>
  <c r="F147" i="2" s="1"/>
  <c r="M147" i="2"/>
  <c r="L147" i="2"/>
  <c r="S146" i="2"/>
  <c r="R146" i="2"/>
  <c r="I146" i="2" s="1"/>
  <c r="Q146" i="2"/>
  <c r="H146" i="2" s="1"/>
  <c r="P146" i="2"/>
  <c r="O146" i="2"/>
  <c r="G146" i="2" s="1"/>
  <c r="N146" i="2"/>
  <c r="F146" i="2" s="1"/>
  <c r="M146" i="2"/>
  <c r="L146" i="2"/>
  <c r="S145" i="2"/>
  <c r="R145" i="2"/>
  <c r="I145" i="2" s="1"/>
  <c r="Q145" i="2"/>
  <c r="H145" i="2" s="1"/>
  <c r="P145" i="2"/>
  <c r="O145" i="2"/>
  <c r="G145" i="2" s="1"/>
  <c r="N145" i="2"/>
  <c r="F145" i="2" s="1"/>
  <c r="M145" i="2"/>
  <c r="L145" i="2"/>
  <c r="S144" i="2"/>
  <c r="R144" i="2"/>
  <c r="I144" i="2" s="1"/>
  <c r="Q144" i="2"/>
  <c r="H144" i="2" s="1"/>
  <c r="P144" i="2"/>
  <c r="O144" i="2"/>
  <c r="G144" i="2" s="1"/>
  <c r="N144" i="2"/>
  <c r="F144" i="2" s="1"/>
  <c r="M144" i="2"/>
  <c r="L144" i="2"/>
  <c r="S143" i="2"/>
  <c r="R143" i="2"/>
  <c r="Q143" i="2"/>
  <c r="H143" i="2" s="1"/>
  <c r="P143" i="2"/>
  <c r="O143" i="2"/>
  <c r="N143" i="2"/>
  <c r="F143" i="2" s="1"/>
  <c r="M143" i="2"/>
  <c r="L143" i="2"/>
  <c r="S142" i="2"/>
  <c r="R142" i="2"/>
  <c r="Q142" i="2"/>
  <c r="H142" i="2" s="1"/>
  <c r="P142" i="2"/>
  <c r="O142" i="2"/>
  <c r="N142" i="2"/>
  <c r="F142" i="2" s="1"/>
  <c r="M142" i="2"/>
  <c r="L142" i="2"/>
  <c r="S141" i="2"/>
  <c r="R141" i="2"/>
  <c r="I141" i="2" s="1"/>
  <c r="Q141" i="2"/>
  <c r="H141" i="2" s="1"/>
  <c r="P141" i="2"/>
  <c r="O141" i="2"/>
  <c r="G141" i="2" s="1"/>
  <c r="N141" i="2"/>
  <c r="F141" i="2" s="1"/>
  <c r="M141" i="2"/>
  <c r="L141" i="2"/>
  <c r="S140" i="2"/>
  <c r="R140" i="2"/>
  <c r="I140" i="2" s="1"/>
  <c r="Q140" i="2"/>
  <c r="H140" i="2" s="1"/>
  <c r="P140" i="2"/>
  <c r="O140" i="2"/>
  <c r="G140" i="2" s="1"/>
  <c r="N140" i="2"/>
  <c r="F140" i="2" s="1"/>
  <c r="M140" i="2"/>
  <c r="L140" i="2"/>
  <c r="L150" i="2"/>
  <c r="L162" i="2"/>
  <c r="M162" i="2"/>
  <c r="N162" i="2"/>
  <c r="F162" i="2" s="1"/>
  <c r="O162" i="2"/>
  <c r="P162" i="2"/>
  <c r="Q162" i="2"/>
  <c r="H162" i="2" s="1"/>
  <c r="R162" i="2"/>
  <c r="S162" i="2"/>
  <c r="L163" i="2"/>
  <c r="M163" i="2"/>
  <c r="N163" i="2"/>
  <c r="F163" i="2" s="1"/>
  <c r="O163" i="2"/>
  <c r="P163" i="2"/>
  <c r="Q163" i="2"/>
  <c r="H163" i="2" s="1"/>
  <c r="R163" i="2"/>
  <c r="S163" i="2"/>
  <c r="L164" i="2"/>
  <c r="M164" i="2"/>
  <c r="N164" i="2"/>
  <c r="F164" i="2" s="1"/>
  <c r="O164" i="2"/>
  <c r="P164" i="2"/>
  <c r="Q164" i="2"/>
  <c r="H164" i="2" s="1"/>
  <c r="R164" i="2"/>
  <c r="S164" i="2"/>
  <c r="L165" i="2"/>
  <c r="M165" i="2"/>
  <c r="N165" i="2"/>
  <c r="F165" i="2" s="1"/>
  <c r="O165" i="2"/>
  <c r="G165" i="2" s="1"/>
  <c r="P165" i="2"/>
  <c r="Q165" i="2"/>
  <c r="H165" i="2" s="1"/>
  <c r="R165" i="2"/>
  <c r="S165" i="2"/>
  <c r="L166" i="2"/>
  <c r="M166" i="2"/>
  <c r="N166" i="2"/>
  <c r="F166" i="2" s="1"/>
  <c r="O166" i="2"/>
  <c r="P166" i="2"/>
  <c r="Q166" i="2"/>
  <c r="H166" i="2" s="1"/>
  <c r="R166" i="2"/>
  <c r="S166" i="2"/>
  <c r="L167" i="2"/>
  <c r="M167" i="2"/>
  <c r="N167" i="2"/>
  <c r="F167" i="2" s="1"/>
  <c r="O167" i="2"/>
  <c r="P167" i="2"/>
  <c r="Q167" i="2"/>
  <c r="H167" i="2" s="1"/>
  <c r="R167" i="2"/>
  <c r="S167" i="2"/>
  <c r="L168" i="2"/>
  <c r="M168" i="2"/>
  <c r="N168" i="2"/>
  <c r="F168" i="2" s="1"/>
  <c r="O168" i="2"/>
  <c r="P168" i="2"/>
  <c r="Q168" i="2"/>
  <c r="H168" i="2" s="1"/>
  <c r="R168" i="2"/>
  <c r="S168" i="2"/>
  <c r="L169" i="2"/>
  <c r="M169" i="2"/>
  <c r="N169" i="2"/>
  <c r="F169" i="2" s="1"/>
  <c r="O169" i="2"/>
  <c r="P169" i="2"/>
  <c r="Q169" i="2"/>
  <c r="H169" i="2" s="1"/>
  <c r="R169" i="2"/>
  <c r="S169" i="2"/>
  <c r="L170" i="2"/>
  <c r="M170" i="2"/>
  <c r="N170" i="2"/>
  <c r="F170" i="2" s="1"/>
  <c r="O170" i="2"/>
  <c r="G170" i="2" s="1"/>
  <c r="P170" i="2"/>
  <c r="Q170" i="2"/>
  <c r="H170" i="2" s="1"/>
  <c r="R170" i="2"/>
  <c r="S170" i="2"/>
  <c r="L171" i="2"/>
  <c r="M171" i="2"/>
  <c r="N171" i="2"/>
  <c r="F171" i="2" s="1"/>
  <c r="O171" i="2"/>
  <c r="P171" i="2"/>
  <c r="Q171" i="2"/>
  <c r="H171" i="2" s="1"/>
  <c r="R171" i="2"/>
  <c r="S171" i="2"/>
  <c r="L175" i="2"/>
  <c r="M175" i="2"/>
  <c r="N175" i="2"/>
  <c r="F175" i="2" s="1"/>
  <c r="O175" i="2"/>
  <c r="P175" i="2"/>
  <c r="Q175" i="2"/>
  <c r="H175" i="2" s="1"/>
  <c r="R175" i="2"/>
  <c r="S175" i="2"/>
  <c r="L176" i="2"/>
  <c r="M176" i="2"/>
  <c r="N176" i="2"/>
  <c r="F176" i="2" s="1"/>
  <c r="O176" i="2"/>
  <c r="P176" i="2"/>
  <c r="Q176" i="2"/>
  <c r="H176" i="2" s="1"/>
  <c r="R176" i="2"/>
  <c r="S176" i="2"/>
  <c r="L177" i="2"/>
  <c r="M177" i="2"/>
  <c r="N177" i="2"/>
  <c r="F177" i="2" s="1"/>
  <c r="O177" i="2"/>
  <c r="P177" i="2"/>
  <c r="Q177" i="2"/>
  <c r="H177" i="2" s="1"/>
  <c r="R177" i="2"/>
  <c r="S177" i="2"/>
  <c r="L178" i="2"/>
  <c r="M178" i="2"/>
  <c r="N178" i="2"/>
  <c r="F178" i="2" s="1"/>
  <c r="O178" i="2"/>
  <c r="G178" i="2" s="1"/>
  <c r="P178" i="2"/>
  <c r="Q178" i="2"/>
  <c r="H178" i="2" s="1"/>
  <c r="R178" i="2"/>
  <c r="S178" i="2"/>
  <c r="L179" i="2"/>
  <c r="M179" i="2"/>
  <c r="N179" i="2"/>
  <c r="F179" i="2" s="1"/>
  <c r="O179" i="2"/>
  <c r="P179" i="2"/>
  <c r="Q179" i="2"/>
  <c r="H179" i="2" s="1"/>
  <c r="R179" i="2"/>
  <c r="S179" i="2"/>
  <c r="L180" i="2"/>
  <c r="M180" i="2"/>
  <c r="N180" i="2"/>
  <c r="F180" i="2" s="1"/>
  <c r="O180" i="2"/>
  <c r="P180" i="2"/>
  <c r="Q180" i="2"/>
  <c r="H180" i="2" s="1"/>
  <c r="R180" i="2"/>
  <c r="S180" i="2"/>
  <c r="L181" i="2"/>
  <c r="M181" i="2"/>
  <c r="N181" i="2"/>
  <c r="F181" i="2" s="1"/>
  <c r="O181" i="2"/>
  <c r="P181" i="2"/>
  <c r="Q181" i="2"/>
  <c r="H181" i="2" s="1"/>
  <c r="R181" i="2"/>
  <c r="S181" i="2"/>
  <c r="L182" i="2"/>
  <c r="M182" i="2"/>
  <c r="N182" i="2"/>
  <c r="F182" i="2" s="1"/>
  <c r="O182" i="2"/>
  <c r="P182" i="2"/>
  <c r="Q182" i="2"/>
  <c r="H182" i="2" s="1"/>
  <c r="R182" i="2"/>
  <c r="S182" i="2"/>
  <c r="L183" i="2"/>
  <c r="M183" i="2"/>
  <c r="N183" i="2"/>
  <c r="F183" i="2" s="1"/>
  <c r="O183" i="2"/>
  <c r="G183" i="2" s="1"/>
  <c r="P183" i="2"/>
  <c r="Q183" i="2"/>
  <c r="H183" i="2" s="1"/>
  <c r="R183" i="2"/>
  <c r="S183" i="2"/>
  <c r="S174" i="2"/>
  <c r="R174" i="2"/>
  <c r="I174" i="2" s="1"/>
  <c r="Q174" i="2"/>
  <c r="H174" i="2" s="1"/>
  <c r="P174" i="2"/>
  <c r="O174" i="2"/>
  <c r="N174" i="2"/>
  <c r="F174" i="2" s="1"/>
  <c r="M174" i="2"/>
  <c r="L174" i="2"/>
  <c r="S172" i="2"/>
  <c r="R172" i="2"/>
  <c r="I172" i="2" s="1"/>
  <c r="Q172" i="2"/>
  <c r="H172" i="2" s="1"/>
  <c r="P172" i="2"/>
  <c r="O172" i="2"/>
  <c r="G172" i="2" s="1"/>
  <c r="N172" i="2"/>
  <c r="F172" i="2" s="1"/>
  <c r="M172" i="2"/>
  <c r="L172" i="2"/>
  <c r="L228" i="2"/>
  <c r="M228" i="2"/>
  <c r="N228" i="2"/>
  <c r="F228" i="2" s="1"/>
  <c r="O228" i="2"/>
  <c r="P228" i="2"/>
  <c r="Q228" i="2"/>
  <c r="H228" i="2" s="1"/>
  <c r="R228" i="2"/>
  <c r="S228" i="2"/>
  <c r="L229" i="2"/>
  <c r="M229" i="2"/>
  <c r="N229" i="2"/>
  <c r="F229" i="2" s="1"/>
  <c r="O229" i="2"/>
  <c r="P229" i="2"/>
  <c r="Q229" i="2"/>
  <c r="H229" i="2" s="1"/>
  <c r="R229" i="2"/>
  <c r="S229" i="2"/>
  <c r="L230" i="2"/>
  <c r="M230" i="2"/>
  <c r="N230" i="2"/>
  <c r="F230" i="2" s="1"/>
  <c r="O230" i="2"/>
  <c r="G230" i="2" s="1"/>
  <c r="P230" i="2"/>
  <c r="Q230" i="2"/>
  <c r="H230" i="2" s="1"/>
  <c r="R230" i="2"/>
  <c r="S230" i="2"/>
  <c r="L231" i="2"/>
  <c r="M231" i="2"/>
  <c r="N231" i="2"/>
  <c r="F231" i="2" s="1"/>
  <c r="O231" i="2"/>
  <c r="P231" i="2"/>
  <c r="Q231" i="2"/>
  <c r="H231" i="2" s="1"/>
  <c r="R231" i="2"/>
  <c r="S231" i="2"/>
  <c r="L232" i="2"/>
  <c r="M232" i="2"/>
  <c r="N232" i="2"/>
  <c r="F232" i="2" s="1"/>
  <c r="O232" i="2"/>
  <c r="P232" i="2"/>
  <c r="Q232" i="2"/>
  <c r="H232" i="2" s="1"/>
  <c r="R232" i="2"/>
  <c r="S232" i="2"/>
  <c r="L233" i="2"/>
  <c r="M233" i="2"/>
  <c r="N233" i="2"/>
  <c r="F233" i="2" s="1"/>
  <c r="O233" i="2"/>
  <c r="P233" i="2"/>
  <c r="Q233" i="2"/>
  <c r="H233" i="2" s="1"/>
  <c r="R233" i="2"/>
  <c r="S233" i="2"/>
  <c r="L234" i="2"/>
  <c r="M234" i="2"/>
  <c r="N234" i="2"/>
  <c r="F234" i="2" s="1"/>
  <c r="O234" i="2"/>
  <c r="P234" i="2"/>
  <c r="Q234" i="2"/>
  <c r="H234" i="2" s="1"/>
  <c r="R234" i="2"/>
  <c r="S234" i="2"/>
  <c r="L235" i="2"/>
  <c r="M235" i="2"/>
  <c r="N235" i="2"/>
  <c r="F235" i="2" s="1"/>
  <c r="O235" i="2"/>
  <c r="G235" i="2" s="1"/>
  <c r="P235" i="2"/>
  <c r="Q235" i="2"/>
  <c r="H235" i="2" s="1"/>
  <c r="R235" i="2"/>
  <c r="S235" i="2"/>
  <c r="L236" i="2"/>
  <c r="M236" i="2"/>
  <c r="N236" i="2"/>
  <c r="F236" i="2" s="1"/>
  <c r="O236" i="2"/>
  <c r="P236" i="2"/>
  <c r="Q236" i="2"/>
  <c r="H236" i="2" s="1"/>
  <c r="R236" i="2"/>
  <c r="S236" i="2"/>
  <c r="L237" i="2"/>
  <c r="M237" i="2"/>
  <c r="N237" i="2"/>
  <c r="F237" i="2" s="1"/>
  <c r="O237" i="2"/>
  <c r="P237" i="2"/>
  <c r="Q237" i="2"/>
  <c r="H237" i="2" s="1"/>
  <c r="R237" i="2"/>
  <c r="S237" i="2"/>
  <c r="L241" i="2"/>
  <c r="M241" i="2"/>
  <c r="N241" i="2"/>
  <c r="F241" i="2" s="1"/>
  <c r="O241" i="2"/>
  <c r="P241" i="2"/>
  <c r="Q241" i="2"/>
  <c r="H241" i="2" s="1"/>
  <c r="R241" i="2"/>
  <c r="S241" i="2"/>
  <c r="L242" i="2"/>
  <c r="M242" i="2"/>
  <c r="N242" i="2"/>
  <c r="F242" i="2" s="1"/>
  <c r="O242" i="2"/>
  <c r="P242" i="2"/>
  <c r="Q242" i="2"/>
  <c r="H242" i="2" s="1"/>
  <c r="R242" i="2"/>
  <c r="S242" i="2"/>
  <c r="L243" i="2"/>
  <c r="M243" i="2"/>
  <c r="N243" i="2"/>
  <c r="F243" i="2" s="1"/>
  <c r="O243" i="2"/>
  <c r="G243" i="2" s="1"/>
  <c r="P243" i="2"/>
  <c r="Q243" i="2"/>
  <c r="H243" i="2" s="1"/>
  <c r="R243" i="2"/>
  <c r="S243" i="2"/>
  <c r="L244" i="2"/>
  <c r="M244" i="2"/>
  <c r="N244" i="2"/>
  <c r="F244" i="2" s="1"/>
  <c r="O244" i="2"/>
  <c r="P244" i="2"/>
  <c r="Q244" i="2"/>
  <c r="H244" i="2" s="1"/>
  <c r="R244" i="2"/>
  <c r="S244" i="2"/>
  <c r="L245" i="2"/>
  <c r="M245" i="2"/>
  <c r="N245" i="2"/>
  <c r="F245" i="2" s="1"/>
  <c r="O245" i="2"/>
  <c r="P245" i="2"/>
  <c r="Q245" i="2"/>
  <c r="H245" i="2" s="1"/>
  <c r="R245" i="2"/>
  <c r="S245" i="2"/>
  <c r="L246" i="2"/>
  <c r="M246" i="2"/>
  <c r="N246" i="2"/>
  <c r="F246" i="2" s="1"/>
  <c r="O246" i="2"/>
  <c r="P246" i="2"/>
  <c r="Q246" i="2"/>
  <c r="H246" i="2" s="1"/>
  <c r="R246" i="2"/>
  <c r="S246" i="2"/>
  <c r="L247" i="2"/>
  <c r="M247" i="2"/>
  <c r="N247" i="2"/>
  <c r="F247" i="2" s="1"/>
  <c r="O247" i="2"/>
  <c r="P247" i="2"/>
  <c r="Q247" i="2"/>
  <c r="H247" i="2" s="1"/>
  <c r="R247" i="2"/>
  <c r="S247" i="2"/>
  <c r="L248" i="2"/>
  <c r="M248" i="2"/>
  <c r="N248" i="2"/>
  <c r="F248" i="2" s="1"/>
  <c r="O248" i="2"/>
  <c r="G248" i="2" s="1"/>
  <c r="P248" i="2"/>
  <c r="Q248" i="2"/>
  <c r="H248" i="2" s="1"/>
  <c r="R248" i="2"/>
  <c r="S248" i="2"/>
  <c r="L249" i="2"/>
  <c r="M249" i="2"/>
  <c r="N249" i="2"/>
  <c r="F249" i="2" s="1"/>
  <c r="O249" i="2"/>
  <c r="P249" i="2"/>
  <c r="Q249" i="2"/>
  <c r="H249" i="2" s="1"/>
  <c r="R249" i="2"/>
  <c r="S249" i="2"/>
  <c r="S240" i="2"/>
  <c r="R240" i="2"/>
  <c r="I240" i="2" s="1"/>
  <c r="Q240" i="2"/>
  <c r="H240" i="2" s="1"/>
  <c r="P240" i="2"/>
  <c r="O240" i="2"/>
  <c r="G240" i="2" s="1"/>
  <c r="N240" i="2"/>
  <c r="F240" i="2" s="1"/>
  <c r="M240" i="2"/>
  <c r="L240" i="2"/>
  <c r="S238" i="2"/>
  <c r="R238" i="2"/>
  <c r="I238" i="2" s="1"/>
  <c r="Q238" i="2"/>
  <c r="H238" i="2" s="1"/>
  <c r="P238" i="2"/>
  <c r="O238" i="2"/>
  <c r="G238" i="2" s="1"/>
  <c r="N238" i="2"/>
  <c r="F238" i="2" s="1"/>
  <c r="M238" i="2"/>
  <c r="L238" i="2"/>
  <c r="L219" i="2"/>
  <c r="M219" i="2"/>
  <c r="N219" i="2"/>
  <c r="F219" i="2" s="1"/>
  <c r="O219" i="2"/>
  <c r="P219" i="2"/>
  <c r="Q219" i="2"/>
  <c r="H219" i="2" s="1"/>
  <c r="R219" i="2"/>
  <c r="S219" i="2"/>
  <c r="L220" i="2"/>
  <c r="M220" i="2"/>
  <c r="N220" i="2"/>
  <c r="F220" i="2" s="1"/>
  <c r="O220" i="2"/>
  <c r="G220" i="2" s="1"/>
  <c r="P220" i="2"/>
  <c r="Q220" i="2"/>
  <c r="H220" i="2" s="1"/>
  <c r="R220" i="2"/>
  <c r="S220" i="2"/>
  <c r="L221" i="2"/>
  <c r="M221" i="2"/>
  <c r="N221" i="2"/>
  <c r="F221" i="2" s="1"/>
  <c r="O221" i="2"/>
  <c r="P221" i="2"/>
  <c r="Q221" i="2"/>
  <c r="H221" i="2" s="1"/>
  <c r="R221" i="2"/>
  <c r="S221" i="2"/>
  <c r="L222" i="2"/>
  <c r="M222" i="2"/>
  <c r="N222" i="2"/>
  <c r="F222" i="2" s="1"/>
  <c r="O222" i="2"/>
  <c r="P222" i="2"/>
  <c r="Q222" i="2"/>
  <c r="H222" i="2" s="1"/>
  <c r="R222" i="2"/>
  <c r="S222" i="2"/>
  <c r="L223" i="2"/>
  <c r="M223" i="2"/>
  <c r="N223" i="2"/>
  <c r="F223" i="2" s="1"/>
  <c r="O223" i="2"/>
  <c r="P223" i="2"/>
  <c r="Q223" i="2"/>
  <c r="H223" i="2" s="1"/>
  <c r="R223" i="2"/>
  <c r="S223" i="2"/>
  <c r="L224" i="2"/>
  <c r="M224" i="2"/>
  <c r="N224" i="2"/>
  <c r="F224" i="2" s="1"/>
  <c r="O224" i="2"/>
  <c r="P224" i="2"/>
  <c r="Q224" i="2"/>
  <c r="H224" i="2" s="1"/>
  <c r="R224" i="2"/>
  <c r="S224" i="2"/>
  <c r="L225" i="2"/>
  <c r="M225" i="2"/>
  <c r="N225" i="2"/>
  <c r="F225" i="2" s="1"/>
  <c r="O225" i="2"/>
  <c r="G225" i="2" s="1"/>
  <c r="P225" i="2"/>
  <c r="Q225" i="2"/>
  <c r="H225" i="2" s="1"/>
  <c r="R225" i="2"/>
  <c r="S225" i="2"/>
  <c r="L226" i="2"/>
  <c r="M226" i="2"/>
  <c r="N226" i="2"/>
  <c r="F226" i="2" s="1"/>
  <c r="O226" i="2"/>
  <c r="P226" i="2"/>
  <c r="Q226" i="2"/>
  <c r="H226" i="2" s="1"/>
  <c r="R226" i="2"/>
  <c r="S226" i="2"/>
  <c r="L227" i="2"/>
  <c r="M227" i="2"/>
  <c r="N227" i="2"/>
  <c r="F227" i="2" s="1"/>
  <c r="O227" i="2"/>
  <c r="P227" i="2"/>
  <c r="Q227" i="2"/>
  <c r="H227" i="2" s="1"/>
  <c r="R227" i="2"/>
  <c r="S227" i="2"/>
  <c r="L206" i="2"/>
  <c r="M206" i="2"/>
  <c r="N206" i="2"/>
  <c r="F206" i="2" s="1"/>
  <c r="O206" i="2"/>
  <c r="P206" i="2"/>
  <c r="Q206" i="2"/>
  <c r="H206" i="2" s="1"/>
  <c r="R206" i="2"/>
  <c r="S206" i="2"/>
  <c r="L207" i="2"/>
  <c r="M207" i="2"/>
  <c r="N207" i="2"/>
  <c r="F207" i="2" s="1"/>
  <c r="O207" i="2"/>
  <c r="P207" i="2"/>
  <c r="Q207" i="2"/>
  <c r="H207" i="2" s="1"/>
  <c r="R207" i="2"/>
  <c r="S207" i="2"/>
  <c r="L208" i="2"/>
  <c r="M208" i="2"/>
  <c r="N208" i="2"/>
  <c r="F208" i="2" s="1"/>
  <c r="O208" i="2"/>
  <c r="G208" i="2" s="1"/>
  <c r="P208" i="2"/>
  <c r="Q208" i="2"/>
  <c r="H208" i="2" s="1"/>
  <c r="R208" i="2"/>
  <c r="S208" i="2"/>
  <c r="L209" i="2"/>
  <c r="M209" i="2"/>
  <c r="N209" i="2"/>
  <c r="F209" i="2" s="1"/>
  <c r="O209" i="2"/>
  <c r="P209" i="2"/>
  <c r="Q209" i="2"/>
  <c r="H209" i="2" s="1"/>
  <c r="R209" i="2"/>
  <c r="S209" i="2"/>
  <c r="L210" i="2"/>
  <c r="M210" i="2"/>
  <c r="N210" i="2"/>
  <c r="F210" i="2" s="1"/>
  <c r="O210" i="2"/>
  <c r="P210" i="2"/>
  <c r="Q210" i="2"/>
  <c r="H210" i="2" s="1"/>
  <c r="R210" i="2"/>
  <c r="S210" i="2"/>
  <c r="L211" i="2"/>
  <c r="M211" i="2"/>
  <c r="N211" i="2"/>
  <c r="F211" i="2" s="1"/>
  <c r="O211" i="2"/>
  <c r="P211" i="2"/>
  <c r="Q211" i="2"/>
  <c r="H211" i="2" s="1"/>
  <c r="R211" i="2"/>
  <c r="S211" i="2"/>
  <c r="L212" i="2"/>
  <c r="M212" i="2"/>
  <c r="N212" i="2"/>
  <c r="F212" i="2" s="1"/>
  <c r="O212" i="2"/>
  <c r="P212" i="2"/>
  <c r="Q212" i="2"/>
  <c r="H212" i="2" s="1"/>
  <c r="R212" i="2"/>
  <c r="S212" i="2"/>
  <c r="L213" i="2"/>
  <c r="M213" i="2"/>
  <c r="N213" i="2"/>
  <c r="F213" i="2" s="1"/>
  <c r="O213" i="2"/>
  <c r="G213" i="2" s="1"/>
  <c r="P213" i="2"/>
  <c r="Q213" i="2"/>
  <c r="H213" i="2" s="1"/>
  <c r="R213" i="2"/>
  <c r="S213" i="2"/>
  <c r="L214" i="2"/>
  <c r="M214" i="2"/>
  <c r="N214" i="2"/>
  <c r="F214" i="2" s="1"/>
  <c r="O214" i="2"/>
  <c r="P214" i="2"/>
  <c r="Q214" i="2"/>
  <c r="H214" i="2" s="1"/>
  <c r="R214" i="2"/>
  <c r="S214" i="2"/>
  <c r="L215" i="2"/>
  <c r="M215" i="2"/>
  <c r="N215" i="2"/>
  <c r="F215" i="2" s="1"/>
  <c r="O215" i="2"/>
  <c r="P215" i="2"/>
  <c r="Q215" i="2"/>
  <c r="H215" i="2" s="1"/>
  <c r="R215" i="2"/>
  <c r="S215" i="2"/>
  <c r="L218" i="2"/>
  <c r="M218" i="2"/>
  <c r="N218" i="2"/>
  <c r="F218" i="2" s="1"/>
  <c r="O218" i="2"/>
  <c r="P218" i="2"/>
  <c r="Q218" i="2"/>
  <c r="H218" i="2" s="1"/>
  <c r="R218" i="2"/>
  <c r="S218" i="2"/>
  <c r="S216" i="2"/>
  <c r="R216" i="2"/>
  <c r="I216" i="2" s="1"/>
  <c r="Q216" i="2"/>
  <c r="H216" i="2" s="1"/>
  <c r="P216" i="2"/>
  <c r="O216" i="2"/>
  <c r="G216" i="2" s="1"/>
  <c r="N216" i="2"/>
  <c r="F216" i="2" s="1"/>
  <c r="M216" i="2"/>
  <c r="L216" i="2"/>
  <c r="L184" i="2"/>
  <c r="M184" i="2"/>
  <c r="N184" i="2"/>
  <c r="F184" i="2" s="1"/>
  <c r="O184" i="2"/>
  <c r="G184" i="2" s="1"/>
  <c r="P184" i="2"/>
  <c r="Q184" i="2"/>
  <c r="H184" i="2" s="1"/>
  <c r="R184" i="2"/>
  <c r="S184" i="2"/>
  <c r="L185" i="2"/>
  <c r="M185" i="2"/>
  <c r="N185" i="2"/>
  <c r="F185" i="2" s="1"/>
  <c r="O185" i="2"/>
  <c r="P185" i="2"/>
  <c r="Q185" i="2"/>
  <c r="H185" i="2" s="1"/>
  <c r="R185" i="2"/>
  <c r="S185" i="2"/>
  <c r="L186" i="2"/>
  <c r="M186" i="2"/>
  <c r="N186" i="2"/>
  <c r="F186" i="2" s="1"/>
  <c r="O186" i="2"/>
  <c r="P186" i="2"/>
  <c r="Q186" i="2"/>
  <c r="H186" i="2" s="1"/>
  <c r="R186" i="2"/>
  <c r="S186" i="2"/>
  <c r="L187" i="2"/>
  <c r="M187" i="2"/>
  <c r="N187" i="2"/>
  <c r="F187" i="2" s="1"/>
  <c r="O187" i="2"/>
  <c r="P187" i="2"/>
  <c r="Q187" i="2"/>
  <c r="H187" i="2" s="1"/>
  <c r="R187" i="2"/>
  <c r="S187" i="2"/>
  <c r="L188" i="2"/>
  <c r="M188" i="2"/>
  <c r="N188" i="2"/>
  <c r="F188" i="2" s="1"/>
  <c r="O188" i="2"/>
  <c r="P188" i="2"/>
  <c r="Q188" i="2"/>
  <c r="H188" i="2" s="1"/>
  <c r="R188" i="2"/>
  <c r="S188" i="2"/>
  <c r="L189" i="2"/>
  <c r="M189" i="2"/>
  <c r="N189" i="2"/>
  <c r="F189" i="2" s="1"/>
  <c r="O189" i="2"/>
  <c r="G189" i="2" s="1"/>
  <c r="P189" i="2"/>
  <c r="Q189" i="2"/>
  <c r="H189" i="2" s="1"/>
  <c r="R189" i="2"/>
  <c r="S189" i="2"/>
  <c r="L190" i="2"/>
  <c r="M190" i="2"/>
  <c r="N190" i="2"/>
  <c r="F190" i="2" s="1"/>
  <c r="O190" i="2"/>
  <c r="P190" i="2"/>
  <c r="Q190" i="2"/>
  <c r="H190" i="2" s="1"/>
  <c r="R190" i="2"/>
  <c r="S190" i="2"/>
  <c r="L191" i="2"/>
  <c r="M191" i="2"/>
  <c r="N191" i="2"/>
  <c r="F191" i="2" s="1"/>
  <c r="O191" i="2"/>
  <c r="P191" i="2"/>
  <c r="Q191" i="2"/>
  <c r="H191" i="2" s="1"/>
  <c r="R191" i="2"/>
  <c r="S191" i="2"/>
  <c r="L192" i="2"/>
  <c r="M192" i="2"/>
  <c r="N192" i="2"/>
  <c r="F192" i="2" s="1"/>
  <c r="O192" i="2"/>
  <c r="P192" i="2"/>
  <c r="Q192" i="2"/>
  <c r="H192" i="2" s="1"/>
  <c r="R192" i="2"/>
  <c r="S192" i="2"/>
  <c r="L193" i="2"/>
  <c r="M193" i="2"/>
  <c r="N193" i="2"/>
  <c r="F193" i="2" s="1"/>
  <c r="O193" i="2"/>
  <c r="P193" i="2"/>
  <c r="Q193" i="2"/>
  <c r="H193" i="2" s="1"/>
  <c r="R193" i="2"/>
  <c r="S193" i="2"/>
  <c r="L197" i="2"/>
  <c r="M197" i="2"/>
  <c r="N197" i="2"/>
  <c r="F197" i="2" s="1"/>
  <c r="O197" i="2"/>
  <c r="G197" i="2" s="1"/>
  <c r="P197" i="2"/>
  <c r="Q197" i="2"/>
  <c r="H197" i="2" s="1"/>
  <c r="R197" i="2"/>
  <c r="S197" i="2"/>
  <c r="L198" i="2"/>
  <c r="M198" i="2"/>
  <c r="N198" i="2"/>
  <c r="F198" i="2" s="1"/>
  <c r="O198" i="2"/>
  <c r="P198" i="2"/>
  <c r="Q198" i="2"/>
  <c r="H198" i="2" s="1"/>
  <c r="R198" i="2"/>
  <c r="S198" i="2"/>
  <c r="L199" i="2"/>
  <c r="M199" i="2"/>
  <c r="N199" i="2"/>
  <c r="F199" i="2" s="1"/>
  <c r="O199" i="2"/>
  <c r="P199" i="2"/>
  <c r="Q199" i="2"/>
  <c r="H199" i="2" s="1"/>
  <c r="R199" i="2"/>
  <c r="S199" i="2"/>
  <c r="L200" i="2"/>
  <c r="M200" i="2"/>
  <c r="N200" i="2"/>
  <c r="F200" i="2" s="1"/>
  <c r="O200" i="2"/>
  <c r="P200" i="2"/>
  <c r="Q200" i="2"/>
  <c r="H200" i="2" s="1"/>
  <c r="R200" i="2"/>
  <c r="S200" i="2"/>
  <c r="L201" i="2"/>
  <c r="M201" i="2"/>
  <c r="N201" i="2"/>
  <c r="F201" i="2" s="1"/>
  <c r="O201" i="2"/>
  <c r="P201" i="2"/>
  <c r="Q201" i="2"/>
  <c r="H201" i="2" s="1"/>
  <c r="R201" i="2"/>
  <c r="S201" i="2"/>
  <c r="L202" i="2"/>
  <c r="M202" i="2"/>
  <c r="N202" i="2"/>
  <c r="F202" i="2" s="1"/>
  <c r="O202" i="2"/>
  <c r="G202" i="2" s="1"/>
  <c r="P202" i="2"/>
  <c r="Q202" i="2"/>
  <c r="H202" i="2" s="1"/>
  <c r="R202" i="2"/>
  <c r="S202" i="2"/>
  <c r="L203" i="2"/>
  <c r="M203" i="2"/>
  <c r="N203" i="2"/>
  <c r="F203" i="2" s="1"/>
  <c r="O203" i="2"/>
  <c r="P203" i="2"/>
  <c r="Q203" i="2"/>
  <c r="H203" i="2" s="1"/>
  <c r="R203" i="2"/>
  <c r="S203" i="2"/>
  <c r="L204" i="2"/>
  <c r="M204" i="2"/>
  <c r="N204" i="2"/>
  <c r="F204" i="2" s="1"/>
  <c r="O204" i="2"/>
  <c r="P204" i="2"/>
  <c r="Q204" i="2"/>
  <c r="H204" i="2" s="1"/>
  <c r="R204" i="2"/>
  <c r="S204" i="2"/>
  <c r="L205" i="2"/>
  <c r="M205" i="2"/>
  <c r="N205" i="2"/>
  <c r="F205" i="2" s="1"/>
  <c r="O205" i="2"/>
  <c r="P205" i="2"/>
  <c r="Q205" i="2"/>
  <c r="H205" i="2" s="1"/>
  <c r="R205" i="2"/>
  <c r="S205" i="2"/>
  <c r="S196" i="2"/>
  <c r="R196" i="2"/>
  <c r="I196" i="2" s="1"/>
  <c r="Q196" i="2"/>
  <c r="H196" i="2" s="1"/>
  <c r="P196" i="2"/>
  <c r="O196" i="2"/>
  <c r="G196" i="2" s="1"/>
  <c r="N196" i="2"/>
  <c r="F196" i="2" s="1"/>
  <c r="M196" i="2"/>
  <c r="L196" i="2"/>
  <c r="S194" i="2"/>
  <c r="R194" i="2"/>
  <c r="I194" i="2" s="1"/>
  <c r="Q194" i="2"/>
  <c r="H194" i="2" s="1"/>
  <c r="P194" i="2"/>
  <c r="O194" i="2"/>
  <c r="N194" i="2"/>
  <c r="F194" i="2" s="1"/>
  <c r="M194" i="2"/>
  <c r="L194" i="2"/>
  <c r="S95" i="2"/>
  <c r="R95" i="2"/>
  <c r="I95" i="2" s="1"/>
  <c r="Q95" i="2"/>
  <c r="H95" i="2" s="1"/>
  <c r="P95" i="2"/>
  <c r="O95" i="2"/>
  <c r="N95" i="2"/>
  <c r="F95" i="2" s="1"/>
  <c r="M95" i="2"/>
  <c r="L95" i="2"/>
  <c r="S94" i="2"/>
  <c r="R94" i="2"/>
  <c r="I94" i="2" s="1"/>
  <c r="Q94" i="2"/>
  <c r="H94" i="2" s="1"/>
  <c r="P94" i="2"/>
  <c r="O94" i="2"/>
  <c r="G94" i="2" s="1"/>
  <c r="N94" i="2"/>
  <c r="F94" i="2" s="1"/>
  <c r="M94" i="2"/>
  <c r="L94" i="2"/>
  <c r="S93" i="2"/>
  <c r="R93" i="2"/>
  <c r="Q93" i="2"/>
  <c r="H93" i="2" s="1"/>
  <c r="P93" i="2"/>
  <c r="O93" i="2"/>
  <c r="G93" i="2" s="1"/>
  <c r="N93" i="2"/>
  <c r="F93" i="2" s="1"/>
  <c r="M93" i="2"/>
  <c r="L93" i="2"/>
  <c r="S92" i="2"/>
  <c r="R92" i="2"/>
  <c r="I92" i="2" s="1"/>
  <c r="Q92" i="2"/>
  <c r="H92" i="2" s="1"/>
  <c r="P92" i="2"/>
  <c r="O92" i="2"/>
  <c r="G92" i="2" s="1"/>
  <c r="N92" i="2"/>
  <c r="F92" i="2" s="1"/>
  <c r="M92" i="2"/>
  <c r="L92" i="2"/>
  <c r="S91" i="2"/>
  <c r="R91" i="2"/>
  <c r="I91" i="2" s="1"/>
  <c r="Q91" i="2"/>
  <c r="H91" i="2" s="1"/>
  <c r="P91" i="2"/>
  <c r="O91" i="2"/>
  <c r="N91" i="2"/>
  <c r="F91" i="2" s="1"/>
  <c r="M91" i="2"/>
  <c r="L91" i="2"/>
  <c r="S90" i="2"/>
  <c r="R90" i="2"/>
  <c r="I90" i="2" s="1"/>
  <c r="Q90" i="2"/>
  <c r="H90" i="2" s="1"/>
  <c r="P90" i="2"/>
  <c r="O90" i="2"/>
  <c r="N90" i="2"/>
  <c r="F90" i="2" s="1"/>
  <c r="M90" i="2"/>
  <c r="L90" i="2"/>
  <c r="S89" i="2"/>
  <c r="R89" i="2"/>
  <c r="I89" i="2" s="1"/>
  <c r="Q89" i="2"/>
  <c r="H89" i="2" s="1"/>
  <c r="P89" i="2"/>
  <c r="O89" i="2"/>
  <c r="G89" i="2" s="1"/>
  <c r="N89" i="2"/>
  <c r="F89" i="2" s="1"/>
  <c r="M89" i="2"/>
  <c r="L89" i="2"/>
  <c r="S88" i="2"/>
  <c r="R88" i="2"/>
  <c r="Q88" i="2"/>
  <c r="H88" i="2" s="1"/>
  <c r="P88" i="2"/>
  <c r="O88" i="2"/>
  <c r="G88" i="2" s="1"/>
  <c r="N88" i="2"/>
  <c r="F88" i="2" s="1"/>
  <c r="M88" i="2"/>
  <c r="L88" i="2"/>
  <c r="S87" i="2"/>
  <c r="R87" i="2"/>
  <c r="I87" i="2" s="1"/>
  <c r="Q87" i="2"/>
  <c r="H87" i="2" s="1"/>
  <c r="P87" i="2"/>
  <c r="O87" i="2"/>
  <c r="G87" i="2" s="1"/>
  <c r="N87" i="2"/>
  <c r="F87" i="2" s="1"/>
  <c r="M87" i="2"/>
  <c r="L87" i="2"/>
  <c r="S86" i="2"/>
  <c r="R86" i="2"/>
  <c r="I86" i="2" s="1"/>
  <c r="Q86" i="2"/>
  <c r="H86" i="2" s="1"/>
  <c r="P86" i="2"/>
  <c r="O86" i="2"/>
  <c r="N86" i="2"/>
  <c r="F86" i="2" s="1"/>
  <c r="M86" i="2"/>
  <c r="L86" i="2"/>
  <c r="L74" i="2"/>
  <c r="M74" i="2"/>
  <c r="N74" i="2"/>
  <c r="F74" i="2" s="1"/>
  <c r="O74" i="2"/>
  <c r="P74" i="2"/>
  <c r="Q74" i="2"/>
  <c r="H74" i="2" s="1"/>
  <c r="R74" i="2"/>
  <c r="S74" i="2"/>
  <c r="L75" i="2"/>
  <c r="M75" i="2"/>
  <c r="N75" i="2"/>
  <c r="F75" i="2" s="1"/>
  <c r="O75" i="2"/>
  <c r="P75" i="2"/>
  <c r="Q75" i="2"/>
  <c r="H75" i="2" s="1"/>
  <c r="R75" i="2"/>
  <c r="S75" i="2"/>
  <c r="L76" i="2"/>
  <c r="M76" i="2"/>
  <c r="N76" i="2"/>
  <c r="F76" i="2" s="1"/>
  <c r="O76" i="2"/>
  <c r="P76" i="2"/>
  <c r="Q76" i="2"/>
  <c r="H76" i="2" s="1"/>
  <c r="R76" i="2"/>
  <c r="S76" i="2"/>
  <c r="L77" i="2"/>
  <c r="M77" i="2"/>
  <c r="N77" i="2"/>
  <c r="F77" i="2" s="1"/>
  <c r="O77" i="2"/>
  <c r="P77" i="2"/>
  <c r="Q77" i="2"/>
  <c r="H77" i="2" s="1"/>
  <c r="R77" i="2"/>
  <c r="S77" i="2"/>
  <c r="L78" i="2"/>
  <c r="M78" i="2"/>
  <c r="N78" i="2"/>
  <c r="F78" i="2" s="1"/>
  <c r="O78" i="2"/>
  <c r="G78" i="2" s="1"/>
  <c r="P78" i="2"/>
  <c r="Q78" i="2"/>
  <c r="H78" i="2" s="1"/>
  <c r="R78" i="2"/>
  <c r="S78" i="2"/>
  <c r="L79" i="2"/>
  <c r="M79" i="2"/>
  <c r="N79" i="2"/>
  <c r="F79" i="2" s="1"/>
  <c r="O79" i="2"/>
  <c r="P79" i="2"/>
  <c r="Q79" i="2"/>
  <c r="H79" i="2" s="1"/>
  <c r="R79" i="2"/>
  <c r="S79" i="2"/>
  <c r="L80" i="2"/>
  <c r="M80" i="2"/>
  <c r="N80" i="2"/>
  <c r="F80" i="2" s="1"/>
  <c r="O80" i="2"/>
  <c r="P80" i="2"/>
  <c r="Q80" i="2"/>
  <c r="H80" i="2" s="1"/>
  <c r="R80" i="2"/>
  <c r="S80" i="2"/>
  <c r="L81" i="2"/>
  <c r="M81" i="2"/>
  <c r="N81" i="2"/>
  <c r="F81" i="2" s="1"/>
  <c r="O81" i="2"/>
  <c r="P81" i="2"/>
  <c r="Q81" i="2"/>
  <c r="H81" i="2" s="1"/>
  <c r="R81" i="2"/>
  <c r="S81" i="2"/>
  <c r="L82" i="2"/>
  <c r="M82" i="2"/>
  <c r="N82" i="2"/>
  <c r="F82" i="2" s="1"/>
  <c r="O82" i="2"/>
  <c r="P82" i="2"/>
  <c r="Q82" i="2"/>
  <c r="H82" i="2" s="1"/>
  <c r="R82" i="2"/>
  <c r="S82" i="2"/>
  <c r="L83" i="2"/>
  <c r="M83" i="2"/>
  <c r="N83" i="2"/>
  <c r="F83" i="2" s="1"/>
  <c r="O83" i="2"/>
  <c r="G83" i="2" s="1"/>
  <c r="P83" i="2"/>
  <c r="Q83" i="2"/>
  <c r="H83" i="2" s="1"/>
  <c r="R83" i="2"/>
  <c r="S83" i="2"/>
  <c r="S84" i="2"/>
  <c r="R84" i="2"/>
  <c r="I84" i="2" s="1"/>
  <c r="Q84" i="2"/>
  <c r="H84" i="2" s="1"/>
  <c r="P84" i="2"/>
  <c r="O84" i="2"/>
  <c r="N84" i="2"/>
  <c r="F84" i="2" s="1"/>
  <c r="M84" i="2"/>
  <c r="L84" i="2"/>
  <c r="S29" i="2"/>
  <c r="R29" i="2"/>
  <c r="I29" i="2" s="1"/>
  <c r="Q29" i="2"/>
  <c r="H29" i="2" s="1"/>
  <c r="P29" i="2"/>
  <c r="O29" i="2"/>
  <c r="G29" i="2" s="1"/>
  <c r="N29" i="2"/>
  <c r="F29" i="2" s="1"/>
  <c r="M29" i="2"/>
  <c r="L29" i="2"/>
  <c r="S28" i="2"/>
  <c r="R28" i="2"/>
  <c r="Q28" i="2"/>
  <c r="H28" i="2" s="1"/>
  <c r="P28" i="2"/>
  <c r="O28" i="2"/>
  <c r="G28" i="2" s="1"/>
  <c r="N28" i="2"/>
  <c r="F28" i="2" s="1"/>
  <c r="M28" i="2"/>
  <c r="L28" i="2"/>
  <c r="S27" i="2"/>
  <c r="R27" i="2"/>
  <c r="I27" i="2" s="1"/>
  <c r="Q27" i="2"/>
  <c r="H27" i="2" s="1"/>
  <c r="P27" i="2"/>
  <c r="O27" i="2"/>
  <c r="G27" i="2" s="1"/>
  <c r="N27" i="2"/>
  <c r="F27" i="2" s="1"/>
  <c r="M27" i="2"/>
  <c r="L27" i="2"/>
  <c r="S26" i="2"/>
  <c r="R26" i="2"/>
  <c r="Q26" i="2"/>
  <c r="H26" i="2" s="1"/>
  <c r="P26" i="2"/>
  <c r="O26" i="2"/>
  <c r="N26" i="2"/>
  <c r="F26" i="2" s="1"/>
  <c r="M26" i="2"/>
  <c r="L26" i="2"/>
  <c r="S25" i="2"/>
  <c r="R25" i="2"/>
  <c r="I25" i="2" s="1"/>
  <c r="Q25" i="2"/>
  <c r="H25" i="2" s="1"/>
  <c r="P25" i="2"/>
  <c r="O25" i="2"/>
  <c r="N25" i="2"/>
  <c r="F25" i="2" s="1"/>
  <c r="M25" i="2"/>
  <c r="L25" i="2"/>
  <c r="S24" i="2"/>
  <c r="R24" i="2"/>
  <c r="I24" i="2" s="1"/>
  <c r="Q24" i="2"/>
  <c r="H24" i="2" s="1"/>
  <c r="P24" i="2"/>
  <c r="O24" i="2"/>
  <c r="G24" i="2" s="1"/>
  <c r="N24" i="2"/>
  <c r="F24" i="2" s="1"/>
  <c r="M24" i="2"/>
  <c r="L24" i="2"/>
  <c r="S23" i="2"/>
  <c r="R23" i="2"/>
  <c r="Q23" i="2"/>
  <c r="H23" i="2" s="1"/>
  <c r="P23" i="2"/>
  <c r="O23" i="2"/>
  <c r="G23" i="2" s="1"/>
  <c r="N23" i="2"/>
  <c r="F23" i="2" s="1"/>
  <c r="M23" i="2"/>
  <c r="L23" i="2"/>
  <c r="S22" i="2"/>
  <c r="R22" i="2"/>
  <c r="I22" i="2" s="1"/>
  <c r="Q22" i="2"/>
  <c r="H22" i="2" s="1"/>
  <c r="P22" i="2"/>
  <c r="O22" i="2"/>
  <c r="G22" i="2" s="1"/>
  <c r="N22" i="2"/>
  <c r="F22" i="2" s="1"/>
  <c r="M22" i="2"/>
  <c r="L22" i="2"/>
  <c r="S21" i="2"/>
  <c r="R21" i="2"/>
  <c r="I21" i="2" s="1"/>
  <c r="Q21" i="2"/>
  <c r="H21" i="2" s="1"/>
  <c r="P21" i="2"/>
  <c r="O21" i="2"/>
  <c r="N21" i="2"/>
  <c r="F21" i="2" s="1"/>
  <c r="M21" i="2"/>
  <c r="L21" i="2"/>
  <c r="S20" i="2"/>
  <c r="R20" i="2"/>
  <c r="I20" i="2" s="1"/>
  <c r="Q20" i="2"/>
  <c r="H20" i="2" s="1"/>
  <c r="P20" i="2"/>
  <c r="O20" i="2"/>
  <c r="N20" i="2"/>
  <c r="F20" i="2" s="1"/>
  <c r="M20" i="2"/>
  <c r="L20" i="2"/>
  <c r="L43" i="2"/>
  <c r="M43" i="2"/>
  <c r="N43" i="2"/>
  <c r="F43" i="2" s="1"/>
  <c r="O43" i="2"/>
  <c r="P43" i="2"/>
  <c r="Q43" i="2"/>
  <c r="H43" i="2" s="1"/>
  <c r="R43" i="2"/>
  <c r="S43" i="2"/>
  <c r="L44" i="2"/>
  <c r="M44" i="2"/>
  <c r="N44" i="2"/>
  <c r="F44" i="2" s="1"/>
  <c r="O44" i="2"/>
  <c r="P44" i="2"/>
  <c r="Q44" i="2"/>
  <c r="H44" i="2" s="1"/>
  <c r="R44" i="2"/>
  <c r="S44" i="2"/>
  <c r="L45" i="2"/>
  <c r="M45" i="2"/>
  <c r="N45" i="2"/>
  <c r="F45" i="2" s="1"/>
  <c r="O45" i="2"/>
  <c r="P45" i="2"/>
  <c r="Q45" i="2"/>
  <c r="H45" i="2" s="1"/>
  <c r="R45" i="2"/>
  <c r="S45" i="2"/>
  <c r="L46" i="2"/>
  <c r="M46" i="2"/>
  <c r="N46" i="2"/>
  <c r="F46" i="2" s="1"/>
  <c r="O46" i="2"/>
  <c r="G46" i="2" s="1"/>
  <c r="P46" i="2"/>
  <c r="Q46" i="2"/>
  <c r="H46" i="2" s="1"/>
  <c r="R46" i="2"/>
  <c r="S46" i="2"/>
  <c r="L47" i="2"/>
  <c r="M47" i="2"/>
  <c r="N47" i="2"/>
  <c r="F47" i="2" s="1"/>
  <c r="O47" i="2"/>
  <c r="P47" i="2"/>
  <c r="Q47" i="2"/>
  <c r="H47" i="2" s="1"/>
  <c r="R47" i="2"/>
  <c r="S47" i="2"/>
  <c r="L48" i="2"/>
  <c r="M48" i="2"/>
  <c r="N48" i="2"/>
  <c r="F48" i="2" s="1"/>
  <c r="O48" i="2"/>
  <c r="P48" i="2"/>
  <c r="Q48" i="2"/>
  <c r="H48" i="2" s="1"/>
  <c r="R48" i="2"/>
  <c r="S48" i="2"/>
  <c r="L49" i="2"/>
  <c r="M49" i="2"/>
  <c r="N49" i="2"/>
  <c r="F49" i="2" s="1"/>
  <c r="O49" i="2"/>
  <c r="P49" i="2"/>
  <c r="Q49" i="2"/>
  <c r="H49" i="2" s="1"/>
  <c r="R49" i="2"/>
  <c r="S49" i="2"/>
  <c r="L50" i="2"/>
  <c r="M50" i="2"/>
  <c r="N50" i="2"/>
  <c r="F50" i="2" s="1"/>
  <c r="O50" i="2"/>
  <c r="P50" i="2"/>
  <c r="Q50" i="2"/>
  <c r="H50" i="2" s="1"/>
  <c r="R50" i="2"/>
  <c r="S50" i="2"/>
  <c r="L51" i="2"/>
  <c r="M51" i="2"/>
  <c r="N51" i="2"/>
  <c r="F51" i="2" s="1"/>
  <c r="O51" i="2"/>
  <c r="G51" i="2" s="1"/>
  <c r="P51" i="2"/>
  <c r="Q51" i="2"/>
  <c r="H51" i="2" s="1"/>
  <c r="R51" i="2"/>
  <c r="S51" i="2"/>
  <c r="S42" i="2"/>
  <c r="R42" i="2"/>
  <c r="I42" i="2" s="1"/>
  <c r="Q42" i="2"/>
  <c r="H42" i="2" s="1"/>
  <c r="P42" i="2"/>
  <c r="O42" i="2"/>
  <c r="N42" i="2"/>
  <c r="F42" i="2" s="1"/>
  <c r="M42" i="2"/>
  <c r="L42" i="2"/>
  <c r="L30" i="2"/>
  <c r="M30" i="2"/>
  <c r="N30" i="2"/>
  <c r="F30" i="2" s="1"/>
  <c r="O30" i="2"/>
  <c r="P30" i="2"/>
  <c r="Q30" i="2"/>
  <c r="H30" i="2" s="1"/>
  <c r="R30" i="2"/>
  <c r="S30" i="2"/>
  <c r="L31" i="2"/>
  <c r="M31" i="2"/>
  <c r="N31" i="2"/>
  <c r="F31" i="2" s="1"/>
  <c r="O31" i="2"/>
  <c r="P31" i="2"/>
  <c r="Q31" i="2"/>
  <c r="H31" i="2" s="1"/>
  <c r="R31" i="2"/>
  <c r="S31" i="2"/>
  <c r="L32" i="2"/>
  <c r="M32" i="2"/>
  <c r="N32" i="2"/>
  <c r="F32" i="2" s="1"/>
  <c r="O32" i="2"/>
  <c r="P32" i="2"/>
  <c r="Q32" i="2"/>
  <c r="H32" i="2" s="1"/>
  <c r="R32" i="2"/>
  <c r="S32" i="2"/>
  <c r="L33" i="2"/>
  <c r="M33" i="2"/>
  <c r="N33" i="2"/>
  <c r="F33" i="2" s="1"/>
  <c r="O33" i="2"/>
  <c r="G33" i="2" s="1"/>
  <c r="P33" i="2"/>
  <c r="Q33" i="2"/>
  <c r="H33" i="2" s="1"/>
  <c r="R33" i="2"/>
  <c r="S33" i="2"/>
  <c r="L34" i="2"/>
  <c r="M34" i="2"/>
  <c r="N34" i="2"/>
  <c r="F34" i="2" s="1"/>
  <c r="O34" i="2"/>
  <c r="P34" i="2"/>
  <c r="Q34" i="2"/>
  <c r="H34" i="2" s="1"/>
  <c r="R34" i="2"/>
  <c r="S34" i="2"/>
  <c r="L35" i="2"/>
  <c r="M35" i="2"/>
  <c r="N35" i="2"/>
  <c r="F35" i="2" s="1"/>
  <c r="O35" i="2"/>
  <c r="P35" i="2"/>
  <c r="Q35" i="2"/>
  <c r="H35" i="2" s="1"/>
  <c r="R35" i="2"/>
  <c r="S35" i="2"/>
  <c r="L36" i="2"/>
  <c r="M36" i="2"/>
  <c r="N36" i="2"/>
  <c r="F36" i="2" s="1"/>
  <c r="O36" i="2"/>
  <c r="P36" i="2"/>
  <c r="Q36" i="2"/>
  <c r="H36" i="2" s="1"/>
  <c r="R36" i="2"/>
  <c r="S36" i="2"/>
  <c r="L37" i="2"/>
  <c r="M37" i="2"/>
  <c r="N37" i="2"/>
  <c r="F37" i="2" s="1"/>
  <c r="O37" i="2"/>
  <c r="P37" i="2"/>
  <c r="Q37" i="2"/>
  <c r="H37" i="2" s="1"/>
  <c r="R37" i="2"/>
  <c r="S37" i="2"/>
  <c r="L38" i="2"/>
  <c r="M38" i="2"/>
  <c r="N38" i="2"/>
  <c r="F38" i="2" s="1"/>
  <c r="O38" i="2"/>
  <c r="G38" i="2" s="1"/>
  <c r="P38" i="2"/>
  <c r="Q38" i="2"/>
  <c r="H38" i="2" s="1"/>
  <c r="R38" i="2"/>
  <c r="S38" i="2"/>
  <c r="L39" i="2"/>
  <c r="M39" i="2"/>
  <c r="N39" i="2"/>
  <c r="F39" i="2" s="1"/>
  <c r="O39" i="2"/>
  <c r="P39" i="2"/>
  <c r="Q39" i="2"/>
  <c r="H39" i="2" s="1"/>
  <c r="R39" i="2"/>
  <c r="S39" i="2"/>
  <c r="S40" i="2"/>
  <c r="R40" i="2"/>
  <c r="I40" i="2" s="1"/>
  <c r="Q40" i="2"/>
  <c r="H40" i="2" s="1"/>
  <c r="P40" i="2"/>
  <c r="O40" i="2"/>
  <c r="G40" i="2" s="1"/>
  <c r="N40" i="2"/>
  <c r="F40" i="2" s="1"/>
  <c r="M40" i="2"/>
  <c r="L40" i="2"/>
  <c r="L8" i="2"/>
  <c r="M8" i="2"/>
  <c r="N8" i="2"/>
  <c r="F8" i="2" s="1"/>
  <c r="O8" i="2"/>
  <c r="P8" i="2"/>
  <c r="Q8" i="2"/>
  <c r="H8" i="2" s="1"/>
  <c r="R8" i="2"/>
  <c r="S8" i="2"/>
  <c r="L9" i="2"/>
  <c r="M9" i="2"/>
  <c r="N9" i="2"/>
  <c r="F9" i="2" s="1"/>
  <c r="O9" i="2"/>
  <c r="P9" i="2"/>
  <c r="Q9" i="2"/>
  <c r="H9" i="2" s="1"/>
  <c r="R9" i="2"/>
  <c r="S9" i="2"/>
  <c r="L10" i="2"/>
  <c r="M10" i="2"/>
  <c r="N10" i="2"/>
  <c r="F10" i="2" s="1"/>
  <c r="O10" i="2"/>
  <c r="G10" i="2" s="1"/>
  <c r="P10" i="2"/>
  <c r="Q10" i="2"/>
  <c r="H10" i="2" s="1"/>
  <c r="R10" i="2"/>
  <c r="S10" i="2"/>
  <c r="L11" i="2"/>
  <c r="M11" i="2"/>
  <c r="N11" i="2"/>
  <c r="F11" i="2" s="1"/>
  <c r="O11" i="2"/>
  <c r="P11" i="2"/>
  <c r="Q11" i="2"/>
  <c r="H11" i="2" s="1"/>
  <c r="R11" i="2"/>
  <c r="S11" i="2"/>
  <c r="L12" i="2"/>
  <c r="M12" i="2"/>
  <c r="N12" i="2"/>
  <c r="F12" i="2" s="1"/>
  <c r="O12" i="2"/>
  <c r="P12" i="2"/>
  <c r="Q12" i="2"/>
  <c r="H12" i="2" s="1"/>
  <c r="R12" i="2"/>
  <c r="S12" i="2"/>
  <c r="L13" i="2"/>
  <c r="M13" i="2"/>
  <c r="N13" i="2"/>
  <c r="F13" i="2" s="1"/>
  <c r="O13" i="2"/>
  <c r="P13" i="2"/>
  <c r="Q13" i="2"/>
  <c r="H13" i="2" s="1"/>
  <c r="R13" i="2"/>
  <c r="S13" i="2"/>
  <c r="L14" i="2"/>
  <c r="M14" i="2"/>
  <c r="N14" i="2"/>
  <c r="F14" i="2" s="1"/>
  <c r="O14" i="2"/>
  <c r="P14" i="2"/>
  <c r="Q14" i="2"/>
  <c r="H14" i="2" s="1"/>
  <c r="R14" i="2"/>
  <c r="S14" i="2"/>
  <c r="L15" i="2"/>
  <c r="M15" i="2"/>
  <c r="N15" i="2"/>
  <c r="F15" i="2" s="1"/>
  <c r="O15" i="2"/>
  <c r="G15" i="2" s="1"/>
  <c r="P15" i="2"/>
  <c r="Q15" i="2"/>
  <c r="H15" i="2" s="1"/>
  <c r="R15" i="2"/>
  <c r="S15" i="2"/>
  <c r="L16" i="2"/>
  <c r="M16" i="2"/>
  <c r="N16" i="2"/>
  <c r="F16" i="2" s="1"/>
  <c r="O16" i="2"/>
  <c r="P16" i="2"/>
  <c r="Q16" i="2"/>
  <c r="H16" i="2" s="1"/>
  <c r="R16" i="2"/>
  <c r="S16" i="2"/>
  <c r="L17" i="2"/>
  <c r="M17" i="2"/>
  <c r="N17" i="2"/>
  <c r="F17" i="2" s="1"/>
  <c r="O17" i="2"/>
  <c r="P17" i="2"/>
  <c r="Q17" i="2"/>
  <c r="H17" i="2" s="1"/>
  <c r="R17" i="2"/>
  <c r="S17" i="2"/>
  <c r="S18" i="2"/>
  <c r="R18" i="2"/>
  <c r="Q18" i="2"/>
  <c r="H18" i="2" s="1"/>
  <c r="P18" i="2"/>
  <c r="O18" i="2"/>
  <c r="G18" i="2" s="1"/>
  <c r="N18" i="2"/>
  <c r="F18" i="2" s="1"/>
  <c r="M18" i="2"/>
  <c r="L18" i="2"/>
  <c r="G153" i="2" l="1"/>
  <c r="G158" i="2"/>
  <c r="I121" i="2"/>
  <c r="I126" i="2"/>
  <c r="G130" i="2"/>
  <c r="G135" i="2"/>
  <c r="G108" i="2"/>
  <c r="I18" i="2"/>
  <c r="I23" i="2"/>
  <c r="I28" i="2"/>
  <c r="I88" i="2"/>
  <c r="I93" i="2"/>
  <c r="G132" i="2"/>
  <c r="G142" i="2"/>
  <c r="G147" i="2"/>
  <c r="G119" i="2"/>
  <c r="G124" i="2"/>
  <c r="G111" i="2"/>
  <c r="G137" i="2"/>
  <c r="G42" i="2"/>
  <c r="G20" i="2"/>
  <c r="G25" i="2"/>
  <c r="G84" i="2"/>
  <c r="G90" i="2"/>
  <c r="G95" i="2"/>
  <c r="G174" i="2"/>
  <c r="I142" i="2"/>
  <c r="I147" i="2"/>
  <c r="G150" i="2"/>
  <c r="G156" i="2"/>
  <c r="G161" i="2"/>
  <c r="I119" i="2"/>
  <c r="I124" i="2"/>
  <c r="G133" i="2"/>
  <c r="G138" i="2"/>
  <c r="I111" i="2"/>
  <c r="G99" i="2"/>
  <c r="G143" i="2"/>
  <c r="G148" i="2"/>
  <c r="G120" i="2"/>
  <c r="G125" i="2"/>
  <c r="G115" i="2"/>
  <c r="G67" i="2"/>
  <c r="I26" i="2"/>
  <c r="I116" i="2"/>
  <c r="I98" i="2"/>
  <c r="I103" i="2"/>
  <c r="G114" i="2"/>
  <c r="G66" i="2"/>
  <c r="I52" i="2"/>
  <c r="I57" i="2"/>
  <c r="I161" i="2"/>
  <c r="D29" i="2"/>
  <c r="E29" i="2"/>
  <c r="E62" i="2"/>
  <c r="D62" i="2"/>
  <c r="D24" i="2"/>
  <c r="E24" i="2"/>
  <c r="I30" i="2"/>
  <c r="I48" i="2"/>
  <c r="I199" i="2"/>
  <c r="I191" i="2"/>
  <c r="I186" i="2"/>
  <c r="I215" i="2"/>
  <c r="I210" i="2"/>
  <c r="I167" i="2"/>
  <c r="D144" i="2"/>
  <c r="E144" i="2"/>
  <c r="E149" i="2"/>
  <c r="D149" i="2"/>
  <c r="D126" i="2"/>
  <c r="E126" i="2"/>
  <c r="D33" i="2"/>
  <c r="E33" i="2"/>
  <c r="E220" i="2"/>
  <c r="D220" i="2"/>
  <c r="D235" i="2"/>
  <c r="E235" i="2"/>
  <c r="G17" i="2"/>
  <c r="G186" i="2"/>
  <c r="I9" i="2"/>
  <c r="I32" i="2"/>
  <c r="I45" i="2"/>
  <c r="I82" i="2"/>
  <c r="I188" i="2"/>
  <c r="I164" i="2"/>
  <c r="D30" i="2"/>
  <c r="E30" i="2"/>
  <c r="I62" i="2"/>
  <c r="D65" i="2"/>
  <c r="E65" i="2"/>
  <c r="E102" i="2"/>
  <c r="D102" i="2"/>
  <c r="D89" i="2"/>
  <c r="E89" i="2"/>
  <c r="D64" i="2"/>
  <c r="E64" i="2"/>
  <c r="D94" i="2"/>
  <c r="E94" i="2"/>
  <c r="E180" i="2"/>
  <c r="D180" i="2"/>
  <c r="E174" i="2"/>
  <c r="D174" i="2"/>
  <c r="E161" i="2"/>
  <c r="D161" i="2"/>
  <c r="I203" i="2"/>
  <c r="I190" i="2"/>
  <c r="I209" i="2"/>
  <c r="I249" i="2"/>
  <c r="I179" i="2"/>
  <c r="I166" i="2"/>
  <c r="D140" i="2"/>
  <c r="E140" i="2"/>
  <c r="E122" i="2"/>
  <c r="D122" i="2"/>
  <c r="D66" i="2"/>
  <c r="E66" i="2"/>
  <c r="I13" i="2"/>
  <c r="I8" i="2"/>
  <c r="I36" i="2"/>
  <c r="I31" i="2"/>
  <c r="I44" i="2"/>
  <c r="I200" i="2"/>
  <c r="I192" i="2"/>
  <c r="I187" i="2"/>
  <c r="I211" i="2"/>
  <c r="I206" i="2"/>
  <c r="I241" i="2"/>
  <c r="I228" i="2"/>
  <c r="I181" i="2"/>
  <c r="I168" i="2"/>
  <c r="I163" i="2"/>
  <c r="D143" i="2"/>
  <c r="E143" i="2"/>
  <c r="D148" i="2"/>
  <c r="E148" i="2"/>
  <c r="D120" i="2"/>
  <c r="E120" i="2"/>
  <c r="D125" i="2"/>
  <c r="E125" i="2"/>
  <c r="I60" i="2"/>
  <c r="E68" i="2"/>
  <c r="D68" i="2"/>
  <c r="D16" i="2"/>
  <c r="E16" i="2"/>
  <c r="D11" i="2"/>
  <c r="E11" i="2"/>
  <c r="E34" i="2"/>
  <c r="D34" i="2"/>
  <c r="E47" i="2"/>
  <c r="D47" i="2"/>
  <c r="E198" i="2"/>
  <c r="D198" i="2"/>
  <c r="D221" i="2"/>
  <c r="E221" i="2"/>
  <c r="E249" i="2"/>
  <c r="D249" i="2"/>
  <c r="D244" i="2"/>
  <c r="E244" i="2"/>
  <c r="D236" i="2"/>
  <c r="E236" i="2"/>
  <c r="E179" i="2"/>
  <c r="D179" i="2"/>
  <c r="D166" i="2"/>
  <c r="E166" i="2"/>
  <c r="E109" i="2"/>
  <c r="D109" i="2"/>
  <c r="E56" i="2"/>
  <c r="D56" i="2"/>
  <c r="E61" i="2"/>
  <c r="D61" i="2"/>
  <c r="E69" i="2"/>
  <c r="D69" i="2"/>
  <c r="G13" i="2"/>
  <c r="G8" i="2"/>
  <c r="G36" i="2"/>
  <c r="G31" i="2"/>
  <c r="G49" i="2"/>
  <c r="G44" i="2"/>
  <c r="D26" i="2"/>
  <c r="E26" i="2"/>
  <c r="G81" i="2"/>
  <c r="G76" i="2"/>
  <c r="D86" i="2"/>
  <c r="E86" i="2"/>
  <c r="E91" i="2"/>
  <c r="D91" i="2"/>
  <c r="D194" i="2"/>
  <c r="E194" i="2"/>
  <c r="G205" i="2"/>
  <c r="G200" i="2"/>
  <c r="G187" i="2"/>
  <c r="G218" i="2"/>
  <c r="G211" i="2"/>
  <c r="G206" i="2"/>
  <c r="G223" i="2"/>
  <c r="G246" i="2"/>
  <c r="G241" i="2"/>
  <c r="G233" i="2"/>
  <c r="G228" i="2"/>
  <c r="G181" i="2"/>
  <c r="G176" i="2"/>
  <c r="G168" i="2"/>
  <c r="G163" i="2"/>
  <c r="D152" i="2"/>
  <c r="E152" i="2"/>
  <c r="E157" i="2"/>
  <c r="D157" i="2"/>
  <c r="D128" i="2"/>
  <c r="E128" i="2"/>
  <c r="E134" i="2"/>
  <c r="D134" i="2"/>
  <c r="D139" i="2"/>
  <c r="E139" i="2"/>
  <c r="E110" i="2"/>
  <c r="D110" i="2"/>
  <c r="D100" i="2"/>
  <c r="E100" i="2"/>
  <c r="D105" i="2"/>
  <c r="E105" i="2"/>
  <c r="E70" i="2"/>
  <c r="D70" i="2"/>
  <c r="I83" i="2"/>
  <c r="I78" i="2"/>
  <c r="I202" i="2"/>
  <c r="I197" i="2"/>
  <c r="I189" i="2"/>
  <c r="I184" i="2"/>
  <c r="I213" i="2"/>
  <c r="I208" i="2"/>
  <c r="I225" i="2"/>
  <c r="I220" i="2"/>
  <c r="I248" i="2"/>
  <c r="I243" i="2"/>
  <c r="I235" i="2"/>
  <c r="I230" i="2"/>
  <c r="I183" i="2"/>
  <c r="I178" i="2"/>
  <c r="I170" i="2"/>
  <c r="I165" i="2"/>
  <c r="D141" i="2"/>
  <c r="E141" i="2"/>
  <c r="D146" i="2"/>
  <c r="E146" i="2"/>
  <c r="E118" i="2"/>
  <c r="D118" i="2"/>
  <c r="D123" i="2"/>
  <c r="E123" i="2"/>
  <c r="E111" i="2"/>
  <c r="D111" i="2"/>
  <c r="E71" i="2"/>
  <c r="D71" i="2"/>
  <c r="E40" i="2"/>
  <c r="D40" i="2"/>
  <c r="D240" i="2"/>
  <c r="E240" i="2"/>
  <c r="D172" i="2"/>
  <c r="E172" i="2"/>
  <c r="D155" i="2"/>
  <c r="E155" i="2"/>
  <c r="E160" i="2"/>
  <c r="D160" i="2"/>
  <c r="D132" i="2"/>
  <c r="E132" i="2"/>
  <c r="E137" i="2"/>
  <c r="D137" i="2"/>
  <c r="E114" i="2"/>
  <c r="D114" i="2"/>
  <c r="D98" i="2"/>
  <c r="E98" i="2"/>
  <c r="D103" i="2"/>
  <c r="E103" i="2"/>
  <c r="E116" i="2"/>
  <c r="D116" i="2"/>
  <c r="D15" i="2"/>
  <c r="E15" i="2"/>
  <c r="D10" i="2"/>
  <c r="E10" i="2"/>
  <c r="D38" i="2"/>
  <c r="E38" i="2"/>
  <c r="D51" i="2"/>
  <c r="E51" i="2"/>
  <c r="E46" i="2"/>
  <c r="D46" i="2"/>
  <c r="D83" i="2"/>
  <c r="E83" i="2"/>
  <c r="E78" i="2"/>
  <c r="D78" i="2"/>
  <c r="E202" i="2"/>
  <c r="D202" i="2"/>
  <c r="D197" i="2"/>
  <c r="E197" i="2"/>
  <c r="E189" i="2"/>
  <c r="D189" i="2"/>
  <c r="D184" i="2"/>
  <c r="E184" i="2"/>
  <c r="E213" i="2"/>
  <c r="D213" i="2"/>
  <c r="D208" i="2"/>
  <c r="E208" i="2"/>
  <c r="D225" i="2"/>
  <c r="E225" i="2"/>
  <c r="E248" i="2"/>
  <c r="D248" i="2"/>
  <c r="D243" i="2"/>
  <c r="E243" i="2"/>
  <c r="E230" i="2"/>
  <c r="D230" i="2"/>
  <c r="D183" i="2"/>
  <c r="E183" i="2"/>
  <c r="E178" i="2"/>
  <c r="D178" i="2"/>
  <c r="D170" i="2"/>
  <c r="E170" i="2"/>
  <c r="D165" i="2"/>
  <c r="E165" i="2"/>
  <c r="E117" i="2"/>
  <c r="D117" i="2"/>
  <c r="D52" i="2"/>
  <c r="E52" i="2"/>
  <c r="D57" i="2"/>
  <c r="E57" i="2"/>
  <c r="G12" i="2"/>
  <c r="G35" i="2"/>
  <c r="G30" i="2"/>
  <c r="G48" i="2"/>
  <c r="G43" i="2"/>
  <c r="E22" i="2"/>
  <c r="D22" i="2"/>
  <c r="E27" i="2"/>
  <c r="D27" i="2"/>
  <c r="G80" i="2"/>
  <c r="G75" i="2"/>
  <c r="D87" i="2"/>
  <c r="E87" i="2"/>
  <c r="E92" i="2"/>
  <c r="D92" i="2"/>
  <c r="D196" i="2"/>
  <c r="E196" i="2"/>
  <c r="G204" i="2"/>
  <c r="G199" i="2"/>
  <c r="G191" i="2"/>
  <c r="D216" i="2"/>
  <c r="E216" i="2"/>
  <c r="G215" i="2"/>
  <c r="G210" i="2"/>
  <c r="G227" i="2"/>
  <c r="G222" i="2"/>
  <c r="G245" i="2"/>
  <c r="G237" i="2"/>
  <c r="G232" i="2"/>
  <c r="G180" i="2"/>
  <c r="G175" i="2"/>
  <c r="G167" i="2"/>
  <c r="G162" i="2"/>
  <c r="D153" i="2"/>
  <c r="E153" i="2"/>
  <c r="E158" i="2"/>
  <c r="D158" i="2"/>
  <c r="D130" i="2"/>
  <c r="E130" i="2"/>
  <c r="E135" i="2"/>
  <c r="D135" i="2"/>
  <c r="E108" i="2"/>
  <c r="D108" i="2"/>
  <c r="D96" i="2"/>
  <c r="E96" i="2"/>
  <c r="D101" i="2"/>
  <c r="E101" i="2"/>
  <c r="E106" i="2"/>
  <c r="D106" i="2"/>
  <c r="I14" i="2"/>
  <c r="I37" i="2"/>
  <c r="I50" i="2"/>
  <c r="I77" i="2"/>
  <c r="I201" i="2"/>
  <c r="I193" i="2"/>
  <c r="I212" i="2"/>
  <c r="I207" i="2"/>
  <c r="I224" i="2"/>
  <c r="I219" i="2"/>
  <c r="I247" i="2"/>
  <c r="I242" i="2"/>
  <c r="I234" i="2"/>
  <c r="I229" i="2"/>
  <c r="I182" i="2"/>
  <c r="I177" i="2"/>
  <c r="I169" i="2"/>
  <c r="E142" i="2"/>
  <c r="D142" i="2"/>
  <c r="D147" i="2"/>
  <c r="E147" i="2"/>
  <c r="D119" i="2"/>
  <c r="E119" i="2"/>
  <c r="D124" i="2"/>
  <c r="E124" i="2"/>
  <c r="G82" i="2"/>
  <c r="G188" i="2"/>
  <c r="G234" i="2"/>
  <c r="D150" i="2"/>
  <c r="E150" i="2"/>
  <c r="I16" i="2"/>
  <c r="I74" i="2"/>
  <c r="I198" i="2"/>
  <c r="I185" i="2"/>
  <c r="I226" i="2"/>
  <c r="I244" i="2"/>
  <c r="I231" i="2"/>
  <c r="I171" i="2"/>
  <c r="D127" i="2"/>
  <c r="E127" i="2"/>
  <c r="D45" i="2"/>
  <c r="E45" i="2"/>
  <c r="D212" i="2"/>
  <c r="E212" i="2"/>
  <c r="E247" i="2"/>
  <c r="D247" i="2"/>
  <c r="E234" i="2"/>
  <c r="D234" i="2"/>
  <c r="E229" i="2"/>
  <c r="D229" i="2"/>
  <c r="E177" i="2"/>
  <c r="D177" i="2"/>
  <c r="D169" i="2"/>
  <c r="E169" i="2"/>
  <c r="D164" i="2"/>
  <c r="E164" i="2"/>
  <c r="G104" i="2"/>
  <c r="D58" i="2"/>
  <c r="E58" i="2"/>
  <c r="G11" i="2"/>
  <c r="G47" i="2"/>
  <c r="G74" i="2"/>
  <c r="D39" i="2"/>
  <c r="E39" i="2"/>
  <c r="E79" i="2"/>
  <c r="D79" i="2"/>
  <c r="D203" i="2"/>
  <c r="E203" i="2"/>
  <c r="E231" i="2"/>
  <c r="D231" i="2"/>
  <c r="E21" i="2"/>
  <c r="D21" i="2"/>
  <c r="I15" i="2"/>
  <c r="I46" i="2"/>
  <c r="I154" i="2"/>
  <c r="I159" i="2"/>
  <c r="I131" i="2"/>
  <c r="I136" i="2"/>
  <c r="I112" i="2"/>
  <c r="E112" i="2"/>
  <c r="D112" i="2"/>
  <c r="I97" i="2"/>
  <c r="I102" i="2"/>
  <c r="I64" i="2"/>
  <c r="G73" i="2"/>
  <c r="G56" i="2"/>
  <c r="G61" i="2"/>
  <c r="E72" i="2"/>
  <c r="D72" i="2"/>
  <c r="I17" i="2"/>
  <c r="I12" i="2"/>
  <c r="I35" i="2"/>
  <c r="I43" i="2"/>
  <c r="I80" i="2"/>
  <c r="I75" i="2"/>
  <c r="I204" i="2"/>
  <c r="I227" i="2"/>
  <c r="I222" i="2"/>
  <c r="I245" i="2"/>
  <c r="I237" i="2"/>
  <c r="I232" i="2"/>
  <c r="I180" i="2"/>
  <c r="I175" i="2"/>
  <c r="I162" i="2"/>
  <c r="D121" i="2"/>
  <c r="E121" i="2"/>
  <c r="E115" i="2"/>
  <c r="D115" i="2"/>
  <c r="D17" i="2"/>
  <c r="E17" i="2"/>
  <c r="D12" i="2"/>
  <c r="E12" i="2"/>
  <c r="E35" i="2"/>
  <c r="D35" i="2"/>
  <c r="E48" i="2"/>
  <c r="D48" i="2"/>
  <c r="D43" i="2"/>
  <c r="E43" i="2"/>
  <c r="E80" i="2"/>
  <c r="D80" i="2"/>
  <c r="D75" i="2"/>
  <c r="E75" i="2"/>
  <c r="D204" i="2"/>
  <c r="E204" i="2"/>
  <c r="E199" i="2"/>
  <c r="D199" i="2"/>
  <c r="D191" i="2"/>
  <c r="E191" i="2"/>
  <c r="D186" i="2"/>
  <c r="E186" i="2"/>
  <c r="D215" i="2"/>
  <c r="E215" i="2"/>
  <c r="D210" i="2"/>
  <c r="E210" i="2"/>
  <c r="D227" i="2"/>
  <c r="E227" i="2"/>
  <c r="E222" i="2"/>
  <c r="D222" i="2"/>
  <c r="D245" i="2"/>
  <c r="E245" i="2"/>
  <c r="D237" i="2"/>
  <c r="E237" i="2"/>
  <c r="E232" i="2"/>
  <c r="D232" i="2"/>
  <c r="E175" i="2"/>
  <c r="D175" i="2"/>
  <c r="D167" i="2"/>
  <c r="E167" i="2"/>
  <c r="E162" i="2"/>
  <c r="D162" i="2"/>
  <c r="D55" i="2"/>
  <c r="E55" i="2"/>
  <c r="E60" i="2"/>
  <c r="D60" i="2"/>
  <c r="G14" i="2"/>
  <c r="G9" i="2"/>
  <c r="G37" i="2"/>
  <c r="G32" i="2"/>
  <c r="E42" i="2"/>
  <c r="D42" i="2"/>
  <c r="G50" i="2"/>
  <c r="G45" i="2"/>
  <c r="E20" i="2"/>
  <c r="D20" i="2"/>
  <c r="D25" i="2"/>
  <c r="E25" i="2"/>
  <c r="D84" i="2"/>
  <c r="E84" i="2"/>
  <c r="G77" i="2"/>
  <c r="Q6" i="3" s="1" a="1"/>
  <c r="Q6" i="3" s="1"/>
  <c r="E90" i="2"/>
  <c r="D90" i="2"/>
  <c r="D95" i="2"/>
  <c r="E95" i="2"/>
  <c r="G201" i="2"/>
  <c r="G193" i="2"/>
  <c r="G212" i="2"/>
  <c r="G207" i="2"/>
  <c r="G224" i="2"/>
  <c r="G219" i="2"/>
  <c r="G247" i="2"/>
  <c r="G242" i="2"/>
  <c r="G229" i="2"/>
  <c r="G182" i="2"/>
  <c r="G177" i="2"/>
  <c r="G169" i="2"/>
  <c r="G164" i="2"/>
  <c r="E156" i="2"/>
  <c r="D156" i="2"/>
  <c r="E133" i="2"/>
  <c r="D133" i="2"/>
  <c r="E138" i="2"/>
  <c r="D138" i="2"/>
  <c r="D99" i="2"/>
  <c r="E99" i="2"/>
  <c r="D104" i="2"/>
  <c r="E104" i="2"/>
  <c r="I11" i="2"/>
  <c r="I39" i="2"/>
  <c r="I34" i="2"/>
  <c r="I47" i="2"/>
  <c r="I79" i="2"/>
  <c r="I214" i="2"/>
  <c r="I221" i="2"/>
  <c r="I236" i="2"/>
  <c r="D145" i="2"/>
  <c r="E145" i="2"/>
  <c r="D14" i="2"/>
  <c r="E14" i="2"/>
  <c r="D9" i="2"/>
  <c r="E9" i="2"/>
  <c r="D37" i="2"/>
  <c r="E37" i="2"/>
  <c r="D32" i="2"/>
  <c r="E32" i="2"/>
  <c r="D50" i="2"/>
  <c r="E50" i="2"/>
  <c r="E82" i="2"/>
  <c r="D82" i="2"/>
  <c r="D77" i="2"/>
  <c r="E77" i="2"/>
  <c r="E201" i="2"/>
  <c r="D201" i="2"/>
  <c r="D193" i="2"/>
  <c r="E193" i="2"/>
  <c r="E188" i="2"/>
  <c r="D188" i="2"/>
  <c r="D207" i="2"/>
  <c r="E207" i="2"/>
  <c r="D224" i="2"/>
  <c r="E224" i="2"/>
  <c r="E219" i="2"/>
  <c r="D219" i="2"/>
  <c r="E242" i="2"/>
  <c r="D242" i="2"/>
  <c r="E182" i="2"/>
  <c r="D182" i="2"/>
  <c r="G72" i="2"/>
  <c r="D53" i="2"/>
  <c r="E53" i="2"/>
  <c r="D18" i="2"/>
  <c r="E18" i="2"/>
  <c r="G16" i="2"/>
  <c r="G39" i="2"/>
  <c r="G34" i="2"/>
  <c r="D23" i="2"/>
  <c r="E23" i="2"/>
  <c r="E28" i="2"/>
  <c r="D28" i="2"/>
  <c r="G79" i="2"/>
  <c r="D88" i="2"/>
  <c r="E88" i="2"/>
  <c r="D93" i="2"/>
  <c r="E93" i="2"/>
  <c r="G203" i="2"/>
  <c r="G198" i="2"/>
  <c r="G190" i="2"/>
  <c r="G185" i="2"/>
  <c r="G214" i="2"/>
  <c r="G209" i="2"/>
  <c r="G226" i="2"/>
  <c r="G221" i="2"/>
  <c r="D238" i="2"/>
  <c r="E238" i="2"/>
  <c r="G249" i="2"/>
  <c r="G244" i="2"/>
  <c r="G236" i="2"/>
  <c r="G231" i="2"/>
  <c r="G179" i="2"/>
  <c r="G171" i="2"/>
  <c r="G166" i="2"/>
  <c r="D154" i="2"/>
  <c r="E154" i="2"/>
  <c r="E159" i="2"/>
  <c r="D159" i="2"/>
  <c r="D131" i="2"/>
  <c r="E131" i="2"/>
  <c r="E136" i="2"/>
  <c r="D136" i="2"/>
  <c r="D97" i="2"/>
  <c r="E97" i="2"/>
  <c r="I49" i="2"/>
  <c r="I81" i="2"/>
  <c r="I76" i="2"/>
  <c r="I205" i="2"/>
  <c r="I218" i="2"/>
  <c r="I223" i="2"/>
  <c r="I246" i="2"/>
  <c r="I233" i="2"/>
  <c r="I176" i="2"/>
  <c r="E67" i="2"/>
  <c r="D67" i="2"/>
  <c r="D74" i="2"/>
  <c r="E74" i="2"/>
  <c r="E190" i="2"/>
  <c r="D190" i="2"/>
  <c r="D185" i="2"/>
  <c r="E185" i="2"/>
  <c r="D214" i="2"/>
  <c r="E214" i="2"/>
  <c r="D209" i="2"/>
  <c r="E209" i="2"/>
  <c r="E226" i="2"/>
  <c r="D226" i="2"/>
  <c r="D171" i="2"/>
  <c r="E171" i="2"/>
  <c r="G192" i="2"/>
  <c r="I10" i="2"/>
  <c r="I38" i="2"/>
  <c r="I33" i="2"/>
  <c r="I51" i="2"/>
  <c r="D13" i="2"/>
  <c r="E13" i="2"/>
  <c r="D8" i="2"/>
  <c r="E8" i="2"/>
  <c r="E36" i="2"/>
  <c r="D36" i="2"/>
  <c r="D31" i="2"/>
  <c r="E31" i="2"/>
  <c r="D49" i="2"/>
  <c r="E49" i="2"/>
  <c r="D44" i="2"/>
  <c r="E44" i="2"/>
  <c r="G21" i="2"/>
  <c r="G26" i="2"/>
  <c r="E81" i="2"/>
  <c r="D81" i="2"/>
  <c r="D76" i="2"/>
  <c r="E76" i="2"/>
  <c r="G86" i="2"/>
  <c r="G91" i="2"/>
  <c r="G194" i="2"/>
  <c r="D205" i="2"/>
  <c r="E205" i="2"/>
  <c r="E200" i="2"/>
  <c r="D200" i="2"/>
  <c r="D192" i="2"/>
  <c r="E192" i="2"/>
  <c r="D187" i="2"/>
  <c r="E187" i="2"/>
  <c r="E218" i="2"/>
  <c r="D218" i="2"/>
  <c r="D211" i="2"/>
  <c r="E211" i="2"/>
  <c r="D206" i="2"/>
  <c r="E206" i="2"/>
  <c r="D223" i="2"/>
  <c r="E223" i="2"/>
  <c r="E246" i="2"/>
  <c r="D246" i="2"/>
  <c r="D241" i="2"/>
  <c r="E241" i="2"/>
  <c r="E233" i="2"/>
  <c r="D233" i="2"/>
  <c r="E228" i="2"/>
  <c r="D228" i="2"/>
  <c r="D181" i="2"/>
  <c r="E181" i="2"/>
  <c r="E176" i="2"/>
  <c r="D176" i="2"/>
  <c r="D168" i="2"/>
  <c r="E168" i="2"/>
  <c r="D163" i="2"/>
  <c r="E163" i="2"/>
  <c r="I143" i="2"/>
  <c r="I148" i="2"/>
  <c r="G152" i="2"/>
  <c r="G157" i="2"/>
  <c r="I120" i="2"/>
  <c r="I125" i="2"/>
  <c r="G128" i="2"/>
  <c r="G134" i="2"/>
  <c r="G139" i="2"/>
  <c r="I115" i="2"/>
  <c r="E113" i="2"/>
  <c r="D113" i="2"/>
  <c r="G100" i="2"/>
  <c r="G105" i="2"/>
  <c r="I67" i="2"/>
  <c r="D54" i="2"/>
  <c r="E54" i="2"/>
  <c r="E59" i="2"/>
  <c r="D59" i="2"/>
  <c r="D73" i="2"/>
  <c r="E73" i="2"/>
  <c r="B2" i="3"/>
  <c r="B1" i="3"/>
  <c r="B3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V28" i="3"/>
  <c r="W28" i="3" s="1" a="1"/>
  <c r="W28" i="3" s="1"/>
  <c r="V29" i="3"/>
  <c r="W29" i="3" s="1" a="1"/>
  <c r="W29" i="3" s="1"/>
  <c r="V30" i="3"/>
  <c r="W30" i="3" s="1" a="1"/>
  <c r="W30" i="3" s="1"/>
  <c r="V31" i="3"/>
  <c r="W31" i="3" s="1" a="1"/>
  <c r="W31" i="3" s="1"/>
  <c r="V32" i="3"/>
  <c r="W32" i="3" s="1" a="1"/>
  <c r="W32" i="3" s="1"/>
  <c r="V33" i="3"/>
  <c r="W33" i="3" s="1" a="1"/>
  <c r="W33" i="3" s="1"/>
  <c r="V34" i="3"/>
  <c r="W34" i="3" s="1" a="1"/>
  <c r="W34" i="3" s="1"/>
  <c r="V35" i="3"/>
  <c r="W35" i="3" s="1" a="1"/>
  <c r="W35" i="3" s="1"/>
  <c r="V36" i="3"/>
  <c r="W36" i="3" s="1" a="1"/>
  <c r="W36" i="3" s="1"/>
  <c r="V37" i="3"/>
  <c r="W37" i="3" s="1" a="1"/>
  <c r="W37" i="3" s="1"/>
  <c r="V38" i="3"/>
  <c r="W38" i="3" s="1" a="1"/>
  <c r="W38" i="3" s="1"/>
  <c r="V39" i="3"/>
  <c r="W39" i="3" s="1" a="1"/>
  <c r="W39" i="3" s="1"/>
  <c r="V40" i="3"/>
  <c r="W40" i="3" s="1" a="1"/>
  <c r="W40" i="3" s="1"/>
  <c r="V41" i="3"/>
  <c r="W41" i="3" s="1" a="1"/>
  <c r="W41" i="3" s="1"/>
  <c r="V42" i="3"/>
  <c r="W42" i="3" s="1" a="1"/>
  <c r="W42" i="3" s="1"/>
  <c r="V43" i="3"/>
  <c r="W43" i="3" s="1" a="1"/>
  <c r="W43" i="3" s="1"/>
  <c r="V44" i="3"/>
  <c r="W44" i="3" s="1" a="1"/>
  <c r="W44" i="3" s="1"/>
  <c r="V45" i="3"/>
  <c r="W45" i="3" s="1" a="1"/>
  <c r="W45" i="3" s="1"/>
  <c r="V46" i="3"/>
  <c r="W46" i="3" s="1" a="1"/>
  <c r="W46" i="3" s="1"/>
  <c r="V47" i="3"/>
  <c r="W47" i="3" s="1" a="1"/>
  <c r="W47" i="3" s="1"/>
  <c r="V48" i="3"/>
  <c r="W48" i="3" s="1" a="1"/>
  <c r="W48" i="3" s="1"/>
  <c r="V49" i="3"/>
  <c r="W49" i="3" s="1" a="1"/>
  <c r="W49" i="3" s="1"/>
  <c r="V50" i="3"/>
  <c r="W50" i="3" s="1" a="1"/>
  <c r="W50" i="3" s="1"/>
  <c r="V51" i="3"/>
  <c r="W51" i="3" s="1" a="1"/>
  <c r="W51" i="3" s="1"/>
  <c r="V52" i="3"/>
  <c r="W52" i="3" s="1" a="1"/>
  <c r="W52" i="3" s="1"/>
  <c r="V53" i="3"/>
  <c r="W53" i="3" s="1" a="1"/>
  <c r="W53" i="3" s="1"/>
  <c r="V54" i="3"/>
  <c r="W54" i="3" s="1" a="1"/>
  <c r="W54" i="3" s="1"/>
  <c r="V55" i="3"/>
  <c r="W55" i="3" s="1" a="1"/>
  <c r="W55" i="3" s="1"/>
  <c r="V56" i="3"/>
  <c r="W56" i="3" s="1" a="1"/>
  <c r="W56" i="3" s="1"/>
  <c r="V57" i="3"/>
  <c r="W57" i="3" s="1" a="1"/>
  <c r="W57" i="3" s="1"/>
  <c r="V58" i="3"/>
  <c r="W58" i="3" s="1" a="1"/>
  <c r="W58" i="3" s="1"/>
  <c r="V59" i="3"/>
  <c r="W59" i="3" s="1" a="1"/>
  <c r="W59" i="3" s="1"/>
  <c r="V60" i="3"/>
  <c r="W60" i="3" s="1" a="1"/>
  <c r="W60" i="3" s="1"/>
  <c r="V61" i="3"/>
  <c r="W61" i="3" s="1" a="1"/>
  <c r="W61" i="3" s="1"/>
  <c r="V62" i="3"/>
  <c r="W62" i="3" s="1" a="1"/>
  <c r="W62" i="3" s="1"/>
  <c r="V63" i="3"/>
  <c r="W63" i="3" s="1" a="1"/>
  <c r="W63" i="3" s="1"/>
  <c r="V64" i="3"/>
  <c r="W64" i="3" s="1" a="1"/>
  <c r="W64" i="3" s="1"/>
  <c r="V65" i="3"/>
  <c r="W65" i="3" s="1" a="1"/>
  <c r="W65" i="3" s="1"/>
  <c r="V66" i="3"/>
  <c r="W66" i="3" s="1" a="1"/>
  <c r="W66" i="3" s="1"/>
  <c r="V67" i="3"/>
  <c r="W67" i="3" s="1" a="1"/>
  <c r="W67" i="3" s="1"/>
  <c r="V68" i="3"/>
  <c r="W68" i="3" s="1" a="1"/>
  <c r="W68" i="3" s="1"/>
  <c r="V69" i="3"/>
  <c r="W69" i="3" s="1" a="1"/>
  <c r="W69" i="3" s="1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N27" i="3"/>
  <c r="V27" i="3"/>
  <c r="W27" i="3" s="1" a="1"/>
  <c r="W27" i="3" s="1"/>
  <c r="N26" i="3"/>
  <c r="O26" i="3" s="1"/>
  <c r="V26" i="3"/>
  <c r="W26" i="3" s="1" a="1"/>
  <c r="W26" i="3" s="1"/>
  <c r="N25" i="3"/>
  <c r="V25" i="3"/>
  <c r="W25" i="3" s="1" a="1"/>
  <c r="W25" i="3" s="1"/>
  <c r="N24" i="3"/>
  <c r="V24" i="3"/>
  <c r="W24" i="3" s="1" a="1"/>
  <c r="W24" i="3" s="1"/>
  <c r="N23" i="3"/>
  <c r="V23" i="3"/>
  <c r="W23" i="3" s="1" a="1"/>
  <c r="W23" i="3" s="1"/>
  <c r="N22" i="3"/>
  <c r="V22" i="3"/>
  <c r="W22" i="3" s="1" a="1"/>
  <c r="W22" i="3" s="1"/>
  <c r="N21" i="3"/>
  <c r="V21" i="3"/>
  <c r="W21" i="3" s="1" a="1"/>
  <c r="W21" i="3" s="1"/>
  <c r="N20" i="3"/>
  <c r="V20" i="3"/>
  <c r="W20" i="3" s="1" a="1"/>
  <c r="W20" i="3" s="1"/>
  <c r="N19" i="3"/>
  <c r="V19" i="3"/>
  <c r="W19" i="3" s="1" a="1"/>
  <c r="W19" i="3" s="1"/>
  <c r="N18" i="3"/>
  <c r="V18" i="3"/>
  <c r="W18" i="3" s="1" a="1"/>
  <c r="W18" i="3" s="1"/>
  <c r="F11" i="1"/>
  <c r="F7" i="3"/>
  <c r="F6" i="3"/>
  <c r="F12" i="3"/>
  <c r="F14" i="3"/>
  <c r="F15" i="3"/>
  <c r="F16" i="3"/>
  <c r="V17" i="3"/>
  <c r="W17" i="3" s="1" a="1"/>
  <c r="W17" i="3" s="1"/>
  <c r="N17" i="3"/>
  <c r="F17" i="3"/>
  <c r="V16" i="3"/>
  <c r="W16" i="3" s="1" a="1"/>
  <c r="W16" i="3" s="1"/>
  <c r="N16" i="3"/>
  <c r="V15" i="3"/>
  <c r="W15" i="3" s="1" a="1"/>
  <c r="W15" i="3" s="1"/>
  <c r="N15" i="3"/>
  <c r="V14" i="3"/>
  <c r="W14" i="3" s="1" a="1"/>
  <c r="W14" i="3" s="1"/>
  <c r="N14" i="3"/>
  <c r="V13" i="3"/>
  <c r="W13" i="3" s="1" a="1"/>
  <c r="W13" i="3" s="1"/>
  <c r="N13" i="3"/>
  <c r="F13" i="3"/>
  <c r="V12" i="3"/>
  <c r="W12" i="3" s="1" a="1"/>
  <c r="W12" i="3" s="1"/>
  <c r="N12" i="3"/>
  <c r="V11" i="3"/>
  <c r="W11" i="3" s="1" a="1"/>
  <c r="W11" i="3" s="1"/>
  <c r="N11" i="3"/>
  <c r="F11" i="3"/>
  <c r="V10" i="3"/>
  <c r="W10" i="3" s="1" a="1"/>
  <c r="W10" i="3" s="1"/>
  <c r="N10" i="3"/>
  <c r="F10" i="3"/>
  <c r="V9" i="3"/>
  <c r="W9" i="3" s="1" a="1"/>
  <c r="W9" i="3" s="1"/>
  <c r="N9" i="3"/>
  <c r="F9" i="3"/>
  <c r="V8" i="3"/>
  <c r="W8" i="3" s="1" a="1"/>
  <c r="W8" i="3" s="1"/>
  <c r="N8" i="3"/>
  <c r="V7" i="3"/>
  <c r="W7" i="3" s="1" a="1"/>
  <c r="W7" i="3" s="1"/>
  <c r="N7" i="3"/>
  <c r="N6" i="3"/>
  <c r="O21" i="3" l="1"/>
  <c r="O15" i="3"/>
  <c r="O7" i="3"/>
  <c r="R7" i="3" s="1" a="1"/>
  <c r="R7" i="3" s="1"/>
  <c r="O12" i="3"/>
  <c r="O22" i="3"/>
  <c r="R22" i="3" s="1" a="1"/>
  <c r="R22" i="3" s="1"/>
  <c r="O6" i="3"/>
  <c r="R6" i="3" s="1" a="1"/>
  <c r="R6" i="3" s="1"/>
  <c r="O10" i="3"/>
  <c r="R10" i="3" s="1" a="1"/>
  <c r="R10" i="3" s="1"/>
  <c r="O13" i="3"/>
  <c r="R13" i="3" s="1" a="1"/>
  <c r="R13" i="3" s="1"/>
  <c r="O63" i="3"/>
  <c r="R63" i="3" s="1" a="1"/>
  <c r="R63" i="3" s="1"/>
  <c r="O55" i="3"/>
  <c r="R55" i="3" s="1" a="1"/>
  <c r="R55" i="3" s="1"/>
  <c r="O47" i="3"/>
  <c r="R47" i="3" s="1" a="1"/>
  <c r="R47" i="3" s="1"/>
  <c r="O31" i="3"/>
  <c r="R31" i="3" s="1" a="1"/>
  <c r="R31" i="3" s="1"/>
  <c r="O11" i="3"/>
  <c r="R11" i="3" s="1" a="1"/>
  <c r="R11" i="3" s="1"/>
  <c r="O62" i="3"/>
  <c r="R62" i="3" s="1" a="1"/>
  <c r="R62" i="3" s="1"/>
  <c r="O54" i="3"/>
  <c r="R54" i="3" s="1" a="1"/>
  <c r="R54" i="3" s="1"/>
  <c r="O46" i="3"/>
  <c r="R46" i="3" s="1" a="1"/>
  <c r="R46" i="3" s="1"/>
  <c r="O30" i="3"/>
  <c r="R30" i="3" s="1" a="1"/>
  <c r="R30" i="3" s="1"/>
  <c r="O9" i="3"/>
  <c r="R9" i="3" s="1" a="1"/>
  <c r="R9" i="3" s="1"/>
  <c r="O25" i="3"/>
  <c r="R25" i="3" s="1" a="1"/>
  <c r="R25" i="3" s="1"/>
  <c r="O16" i="3"/>
  <c r="R16" i="3" s="1" a="1"/>
  <c r="R16" i="3" s="1"/>
  <c r="O24" i="3"/>
  <c r="R24" i="3" s="1" a="1"/>
  <c r="R24" i="3" s="1"/>
  <c r="O19" i="3"/>
  <c r="R19" i="3" s="1" a="1"/>
  <c r="R19" i="3" s="1"/>
  <c r="O64" i="3"/>
  <c r="R64" i="3" s="1" a="1"/>
  <c r="R64" i="3" s="1"/>
  <c r="O56" i="3"/>
  <c r="R56" i="3" s="1" a="1"/>
  <c r="R56" i="3" s="1"/>
  <c r="O48" i="3"/>
  <c r="R48" i="3" s="1" a="1"/>
  <c r="R48" i="3" s="1"/>
  <c r="O40" i="3"/>
  <c r="R40" i="3" s="1" a="1"/>
  <c r="R40" i="3" s="1"/>
  <c r="O32" i="3"/>
  <c r="R32" i="3" s="1" a="1"/>
  <c r="R32" i="3" s="1"/>
  <c r="O17" i="3"/>
  <c r="O38" i="3"/>
  <c r="R38" i="3" s="1" a="1"/>
  <c r="R38" i="3" s="1"/>
  <c r="O14" i="3"/>
  <c r="R14" i="3" s="1" a="1"/>
  <c r="R14" i="3" s="1"/>
  <c r="O20" i="3"/>
  <c r="R20" i="3" s="1" a="1"/>
  <c r="R20" i="3" s="1"/>
  <c r="O27" i="3"/>
  <c r="R27" i="3" s="1" a="1"/>
  <c r="R27" i="3" s="1"/>
  <c r="O69" i="3"/>
  <c r="R69" i="3" s="1" a="1"/>
  <c r="R69" i="3" s="1"/>
  <c r="O61" i="3"/>
  <c r="R61" i="3" s="1" a="1"/>
  <c r="R61" i="3" s="1"/>
  <c r="O53" i="3"/>
  <c r="R53" i="3" s="1" a="1"/>
  <c r="R53" i="3" s="1"/>
  <c r="O45" i="3"/>
  <c r="R45" i="3" s="1" a="1"/>
  <c r="R45" i="3" s="1"/>
  <c r="O37" i="3"/>
  <c r="R37" i="3" s="1" a="1"/>
  <c r="R37" i="3" s="1"/>
  <c r="O29" i="3"/>
  <c r="R29" i="3" s="1" a="1"/>
  <c r="R29" i="3" s="1"/>
  <c r="O39" i="3"/>
  <c r="R39" i="3" s="1" a="1"/>
  <c r="R39" i="3" s="1"/>
  <c r="O18" i="3"/>
  <c r="R18" i="3" s="1" a="1"/>
  <c r="R18" i="3" s="1"/>
  <c r="O68" i="3"/>
  <c r="R68" i="3" s="1" a="1"/>
  <c r="R68" i="3" s="1"/>
  <c r="O60" i="3"/>
  <c r="R60" i="3" s="1" a="1"/>
  <c r="R60" i="3" s="1"/>
  <c r="O52" i="3"/>
  <c r="R52" i="3" s="1" a="1"/>
  <c r="R52" i="3" s="1"/>
  <c r="O44" i="3"/>
  <c r="R44" i="3" s="1" a="1"/>
  <c r="R44" i="3" s="1"/>
  <c r="O36" i="3"/>
  <c r="R36" i="3" s="1" a="1"/>
  <c r="R36" i="3" s="1"/>
  <c r="O28" i="3"/>
  <c r="R28" i="3" s="1" a="1"/>
  <c r="R28" i="3" s="1"/>
  <c r="O23" i="3"/>
  <c r="R23" i="3" s="1" a="1"/>
  <c r="R23" i="3" s="1"/>
  <c r="O67" i="3"/>
  <c r="R67" i="3" s="1" a="1"/>
  <c r="R67" i="3" s="1"/>
  <c r="O59" i="3"/>
  <c r="R59" i="3" s="1" a="1"/>
  <c r="R59" i="3" s="1"/>
  <c r="O51" i="3"/>
  <c r="R51" i="3" s="1" a="1"/>
  <c r="R51" i="3" s="1"/>
  <c r="O43" i="3"/>
  <c r="R43" i="3" s="1" a="1"/>
  <c r="R43" i="3" s="1"/>
  <c r="O35" i="3"/>
  <c r="R35" i="3" s="1" a="1"/>
  <c r="R35" i="3" s="1"/>
  <c r="O66" i="3"/>
  <c r="R66" i="3" s="1" a="1"/>
  <c r="R66" i="3" s="1"/>
  <c r="O58" i="3"/>
  <c r="R58" i="3" s="1" a="1"/>
  <c r="R58" i="3" s="1"/>
  <c r="O50" i="3"/>
  <c r="R50" i="3" s="1" a="1"/>
  <c r="R50" i="3" s="1"/>
  <c r="O42" i="3"/>
  <c r="R42" i="3" s="1" a="1"/>
  <c r="R42" i="3" s="1"/>
  <c r="O34" i="3"/>
  <c r="R34" i="3" s="1" a="1"/>
  <c r="R34" i="3" s="1"/>
  <c r="O65" i="3"/>
  <c r="R65" i="3" s="1" a="1"/>
  <c r="R65" i="3" s="1"/>
  <c r="O57" i="3"/>
  <c r="R57" i="3" s="1" a="1"/>
  <c r="R57" i="3" s="1"/>
  <c r="O49" i="3"/>
  <c r="R49" i="3" s="1" a="1"/>
  <c r="R49" i="3" s="1"/>
  <c r="O41" i="3"/>
  <c r="R41" i="3" s="1" a="1"/>
  <c r="R41" i="3" s="1"/>
  <c r="O33" i="3"/>
  <c r="R33" i="3" s="1" a="1"/>
  <c r="R33" i="3" s="1"/>
  <c r="R26" i="3" a="1"/>
  <c r="R26" i="3" s="1"/>
  <c r="R21" i="3" a="1"/>
  <c r="R21" i="3" s="1"/>
  <c r="R12" i="3" a="1"/>
  <c r="R12" i="3" s="1"/>
  <c r="R15" i="3" a="1"/>
  <c r="R15" i="3" s="1"/>
  <c r="F8" i="3"/>
  <c r="O8" i="3" s="1"/>
  <c r="R8" i="3" s="1" a="1"/>
  <c r="R8" i="3" s="1"/>
  <c r="R17" i="3" a="1"/>
  <c r="R1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tc={FBEBDA40-F2FD-4129-8AE9-99FF3A1C2952}</author>
    <author>tc={8319F81D-E3E7-4782-B55D-9A13BF664C48}</author>
    <author>tc={528DD8F0-21EA-4B0A-BA6A-4765780138A3}</author>
  </authors>
  <commentList>
    <comment ref="O5" authorId="0" shapeId="0" xr:uid="{FBEBDA40-F2FD-4129-8AE9-99FF3A1C2952}">
      <text>
        <t>[Threaded comment]
Your version of Excel allows you to read this threaded comment; however, any edits to it will get removed if the file is opened in a newer version of Excel. Learn more: https://go.microsoft.com/fwlink/?linkid=870924
Comment:
    Note: For current residents, allowable rent increase needs to both be within 3%, the current year Affordability Matrix, and market information. Check vhfa.org for current Affordability Matrix. At unit turns, 3% cap does not apply.</t>
      </text>
    </comment>
    <comment ref="S5" authorId="1" shapeId="0" xr:uid="{8319F81D-E3E7-4782-B55D-9A13BF664C4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Do we actually need to know this? </t>
      </text>
    </comment>
    <comment ref="Q6" authorId="2" shapeId="0" xr:uid="{528DD8F0-21EA-4B0A-BA6A-4765780138A3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https://www.reddit.com/r/excel/comments/13s6wh0/easiest_way_to_lookup_with_3_criteria/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<sst xmlns="http://schemas.openxmlformats.org/spreadsheetml/2006/main" count="373" uniqueCount="108">
  <si>
    <t>Project Name:</t>
  </si>
  <si>
    <t>Current Date:</t>
  </si>
  <si>
    <t>Unit Number</t>
  </si>
  <si>
    <t>Head of HH Last Name</t>
  </si>
  <si>
    <t>Move In Date</t>
  </si>
  <si>
    <t># Occupants</t>
  </si>
  <si>
    <t>Bedrooms</t>
  </si>
  <si>
    <t>Square Feet</t>
  </si>
  <si>
    <t>Gross Rent</t>
  </si>
  <si>
    <t>T. Month Rent Asst</t>
  </si>
  <si>
    <t>Years Occupied</t>
  </si>
  <si>
    <t>Initial Income
Under Limit 
or Allowance?</t>
  </si>
  <si>
    <t>Area</t>
  </si>
  <si>
    <t>Income level (% of median income)</t>
  </si>
  <si>
    <t>INCOME THRESHOLD BY HOUSEHOLD SIZE**</t>
  </si>
  <si>
    <t>ONE</t>
  </si>
  <si>
    <t>TWO</t>
  </si>
  <si>
    <t>THREE</t>
  </si>
  <si>
    <t>FOUR</t>
  </si>
  <si>
    <t>FIVE</t>
  </si>
  <si>
    <t>SIX</t>
  </si>
  <si>
    <t>SEVEN</t>
  </si>
  <si>
    <t>EIGHT</t>
  </si>
  <si>
    <t>PERSON</t>
  </si>
  <si>
    <t>STUDIO</t>
  </si>
  <si>
    <t>ADDISON</t>
  </si>
  <si>
    <t>WASHINGTON</t>
  </si>
  <si>
    <t>Current Rent
Below Limits?</t>
  </si>
  <si>
    <t>Current Affordability Matrix 
Rent Limit</t>
  </si>
  <si>
    <t>Building and Unit Data</t>
  </si>
  <si>
    <t>Rent Charged and Rent Limits by Increase and Affordability Matrix Limits</t>
  </si>
  <si>
    <t>Household Income at Move-In with Allowance Calculation</t>
  </si>
  <si>
    <t>Event</t>
  </si>
  <si>
    <t>Owner:</t>
  </si>
  <si>
    <t>Property Manager:</t>
  </si>
  <si>
    <t>Attorney:</t>
  </si>
  <si>
    <t>VHFA Underwriter:</t>
  </si>
  <si>
    <t>VHFA Asset Manager:</t>
  </si>
  <si>
    <t>Funding Sources</t>
  </si>
  <si>
    <t>First Mortgage:</t>
  </si>
  <si>
    <t>RRLF:</t>
  </si>
  <si>
    <t>Amount</t>
  </si>
  <si>
    <t>Term</t>
  </si>
  <si>
    <t>Amortization</t>
  </si>
  <si>
    <t>Source</t>
  </si>
  <si>
    <t>Contact Name</t>
  </si>
  <si>
    <t>Grant</t>
  </si>
  <si>
    <t>Equity</t>
  </si>
  <si>
    <t>Investor</t>
  </si>
  <si>
    <t>VHFA</t>
  </si>
  <si>
    <t>Phone:</t>
  </si>
  <si>
    <t>Email</t>
  </si>
  <si>
    <t>Email:</t>
  </si>
  <si>
    <t>Phone</t>
  </si>
  <si>
    <t>Report Date</t>
  </si>
  <si>
    <t>Data For Lists</t>
  </si>
  <si>
    <t>Addison</t>
  </si>
  <si>
    <t>Bennington</t>
  </si>
  <si>
    <t>Caledonia</t>
  </si>
  <si>
    <t>Essex</t>
  </si>
  <si>
    <t>Lamoille</t>
  </si>
  <si>
    <t>Orleans</t>
  </si>
  <si>
    <t>Orange</t>
  </si>
  <si>
    <t>Washington</t>
  </si>
  <si>
    <t>Windham</t>
  </si>
  <si>
    <t>Windsor</t>
  </si>
  <si>
    <t>Rutland</t>
  </si>
  <si>
    <t>Burlington/SoBu MSA</t>
  </si>
  <si>
    <t>HUD Geographic Area</t>
  </si>
  <si>
    <t>HUD Georgraphic Area:</t>
  </si>
  <si>
    <t>AMI</t>
  </si>
  <si>
    <t>H1</t>
  </si>
  <si>
    <t>H2</t>
  </si>
  <si>
    <t>H3</t>
  </si>
  <si>
    <t>H4</t>
  </si>
  <si>
    <t>H5</t>
  </si>
  <si>
    <t>H6</t>
  </si>
  <si>
    <t>H7</t>
  </si>
  <si>
    <t>H8</t>
  </si>
  <si>
    <t>B0</t>
  </si>
  <si>
    <t>B1</t>
  </si>
  <si>
    <t>B2</t>
  </si>
  <si>
    <t>B3</t>
  </si>
  <si>
    <t>B4</t>
  </si>
  <si>
    <t>B5</t>
  </si>
  <si>
    <t>HUD Geographic Area:</t>
  </si>
  <si>
    <t>Utility 
Allowance</t>
  </si>
  <si>
    <t>Blank</t>
  </si>
  <si>
    <t>Initial Rent for Unit</t>
  </si>
  <si>
    <t>Move-In</t>
  </si>
  <si>
    <t>Annual Compliance</t>
  </si>
  <si>
    <t>Vermont</t>
  </si>
  <si>
    <t>Building Number
(if multiple bldgs)</t>
  </si>
  <si>
    <t>Current Rent</t>
  </si>
  <si>
    <t>Current Allowable
Rent w/ Annual Increase @ 3%</t>
  </si>
  <si>
    <r>
      <t xml:space="preserve">Maximum rent and purchase price affordability thresholds by income level and household size  2025 </t>
    </r>
    <r>
      <rPr>
        <sz val="12"/>
        <color rgb="FF000000"/>
        <rFont val="Arial"/>
        <family val="2"/>
      </rPr>
      <t>(Updated May 2025)</t>
    </r>
  </si>
  <si>
    <t>***To update just update the 100% AMI by household size. All other cells will update automatically.</t>
  </si>
  <si>
    <t>2 Bedroom</t>
  </si>
  <si>
    <t>3 Bedroom</t>
  </si>
  <si>
    <t>4 Bedroom</t>
  </si>
  <si>
    <t>5 Bedroom</t>
  </si>
  <si>
    <t>1 Bedroom</t>
  </si>
  <si>
    <t>Income At Move In (Dollar Amount)</t>
  </si>
  <si>
    <t>Max Initial Income of Households Served (Dollar Amount)</t>
  </si>
  <si>
    <t>Max Initial Income of Households Served (AMI %)</t>
  </si>
  <si>
    <t>Unit Rent AMI %</t>
  </si>
  <si>
    <t>Area2</t>
  </si>
  <si>
    <t>AMI2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</si>
</sst>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9]mm\/dd\/yyyy"/>
    <numFmt numFmtId="165" formatCode="_(&quot;$&quot;* #,##0_);_(&quot;$&quot;* \(#,##0\);_(&quot;$&quot;* &quot;-&quot;??_);_(@_)"/>
    <numFmt numFmtId="166" formatCode="_(* #,##0_);_(* \(#,##0\);_(* &quot;-&quot;??_);_(@_)"/>
    <numFmt numFmtId="167" formatCode="[&lt;=9999999]###\-####;\(###\)\ ###\-####"/>
  </numFmts>
  <fonts count="18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indexed="8"/>
      <name val="Arial"/>
      <family val="2"/>
    </font>
    <font>
      <sz val="12"/>
      <color rgb="FF000000"/>
      <name val="Arial"/>
      <family val="2"/>
    </font>
    <font>
      <sz val="9"/>
      <name val="Arial"/>
      <family val="2"/>
    </font>
    <font>
      <b/>
      <i/>
      <sz val="9"/>
      <color theme="0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43953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8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medium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indexed="64"/>
      </bottom>
      <diagonal/>
    </border>
    <border>
      <left style="thin">
        <color theme="0" tint="-0.14999847407452621"/>
      </left>
      <right/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medium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</cellStyleXfs>
  <cellXfs count="88">
    <xf numFmtId="0" fontId="0" fillId="0" borderId="0" xfId="0"/>
    <xf numFmtId="0" fontId="0" fillId="2" borderId="0" xfId="0" applyFill="1"/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11" fillId="3" borderId="1" xfId="0" applyFont="1" applyFill="1" applyBorder="1" applyAlignment="1">
      <alignment horizontal="center" vertical="center"/>
    </xf>
    <xf numFmtId="9" fontId="8" fillId="0" borderId="1" xfId="3" applyFont="1" applyBorder="1" applyAlignment="1">
      <alignment horizontal="center" vertical="center"/>
    </xf>
    <xf numFmtId="166" fontId="8" fillId="0" borderId="1" xfId="2" applyNumberFormat="1" applyFont="1" applyFill="1" applyBorder="1" applyAlignment="1" applyProtection="1">
      <alignment horizontal="center"/>
    </xf>
    <xf numFmtId="0" fontId="11" fillId="3" borderId="5" xfId="0" applyFont="1" applyFill="1" applyBorder="1" applyAlignment="1">
      <alignment horizontal="center" vertical="center"/>
    </xf>
    <xf numFmtId="166" fontId="8" fillId="0" borderId="7" xfId="2" applyNumberFormat="1" applyFont="1" applyFill="1" applyBorder="1" applyAlignment="1" applyProtection="1">
      <alignment horizontal="center"/>
    </xf>
    <xf numFmtId="37" fontId="8" fillId="0" borderId="8" xfId="0" applyNumberFormat="1" applyFont="1" applyBorder="1" applyAlignment="1">
      <alignment horizontal="right"/>
    </xf>
    <xf numFmtId="165" fontId="0" fillId="0" borderId="0" xfId="1" applyNumberFormat="1" applyFont="1" applyBorder="1" applyAlignment="1">
      <alignment horizontal="right" vertical="top"/>
    </xf>
    <xf numFmtId="0" fontId="0" fillId="0" borderId="0" xfId="0" applyAlignment="1">
      <alignment horizontal="right" vertical="top"/>
    </xf>
    <xf numFmtId="164" fontId="0" fillId="0" borderId="0" xfId="0" applyNumberFormat="1" applyAlignment="1">
      <alignment horizontal="right" vertical="top"/>
    </xf>
    <xf numFmtId="1" fontId="0" fillId="0" borderId="0" xfId="0" applyNumberFormat="1" applyAlignment="1">
      <alignment horizontal="right" vertical="top"/>
    </xf>
    <xf numFmtId="9" fontId="0" fillId="0" borderId="0" xfId="0" applyNumberFormat="1" applyAlignment="1">
      <alignment horizontal="right" vertical="top"/>
    </xf>
    <xf numFmtId="9" fontId="0" fillId="4" borderId="0" xfId="0" applyNumberFormat="1" applyFill="1" applyAlignment="1">
      <alignment horizontal="right" vertical="top"/>
    </xf>
    <xf numFmtId="0" fontId="0" fillId="4" borderId="0" xfId="0" applyFill="1" applyAlignment="1">
      <alignment horizontal="right"/>
    </xf>
    <xf numFmtId="44" fontId="0" fillId="0" borderId="0" xfId="1" applyFont="1"/>
    <xf numFmtId="9" fontId="0" fillId="0" borderId="0" xfId="0" applyNumberFormat="1"/>
    <xf numFmtId="0" fontId="0" fillId="0" borderId="9" xfId="0" applyBorder="1"/>
    <xf numFmtId="0" fontId="0" fillId="2" borderId="10" xfId="0" applyFill="1" applyBorder="1"/>
    <xf numFmtId="167" fontId="0" fillId="0" borderId="0" xfId="0" applyNumberFormat="1"/>
    <xf numFmtId="165" fontId="0" fillId="4" borderId="0" xfId="1" applyNumberFormat="1" applyFont="1" applyFill="1" applyBorder="1" applyAlignment="1">
      <alignment horizontal="right" vertical="top"/>
    </xf>
    <xf numFmtId="0" fontId="0" fillId="0" borderId="0" xfId="0" applyAlignment="1">
      <alignment vertical="center" textRotation="90"/>
    </xf>
    <xf numFmtId="0" fontId="4" fillId="2" borderId="0" xfId="0" applyFont="1" applyFill="1"/>
    <xf numFmtId="14" fontId="3" fillId="2" borderId="0" xfId="0" applyNumberFormat="1" applyFont="1" applyFill="1"/>
    <xf numFmtId="0" fontId="0" fillId="0" borderId="0" xfId="0" quotePrefix="1"/>
    <xf numFmtId="166" fontId="13" fillId="0" borderId="6" xfId="2" applyNumberFormat="1" applyFont="1" applyFill="1" applyBorder="1" applyAlignment="1">
      <alignment vertical="center"/>
    </xf>
    <xf numFmtId="0" fontId="5" fillId="4" borderId="0" xfId="0" applyFont="1" applyFill="1"/>
    <xf numFmtId="0" fontId="4" fillId="4" borderId="0" xfId="0" applyFont="1" applyFill="1"/>
    <xf numFmtId="0" fontId="0" fillId="4" borderId="0" xfId="0" applyFill="1"/>
    <xf numFmtId="14" fontId="3" fillId="4" borderId="0" xfId="0" applyNumberFormat="1" applyFont="1" applyFill="1"/>
    <xf numFmtId="0" fontId="5" fillId="4" borderId="0" xfId="0" applyFont="1" applyFill="1" applyAlignment="1">
      <alignment wrapText="1"/>
    </xf>
    <xf numFmtId="0" fontId="3" fillId="4" borderId="0" xfId="0" applyFont="1" applyFill="1"/>
    <xf numFmtId="0" fontId="1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/>
    </xf>
    <xf numFmtId="0" fontId="1" fillId="7" borderId="0" xfId="0" applyFont="1" applyFill="1" applyAlignment="1">
      <alignment horizontal="center" wrapText="1"/>
    </xf>
    <xf numFmtId="0" fontId="0" fillId="0" borderId="0" xfId="0" applyAlignment="1">
      <alignment horizontal="right"/>
    </xf>
    <xf numFmtId="165" fontId="0" fillId="4" borderId="0" xfId="0" applyNumberFormat="1" applyFill="1" applyAlignment="1">
      <alignment horizontal="right"/>
    </xf>
    <xf numFmtId="0" fontId="10" fillId="3" borderId="1" xfId="0" applyFont="1" applyFill="1" applyBorder="1" applyAlignment="1">
      <alignment horizontal="center" wrapText="1"/>
    </xf>
    <xf numFmtId="0" fontId="10" fillId="3" borderId="5" xfId="0" applyFont="1" applyFill="1" applyBorder="1" applyAlignment="1">
      <alignment horizontal="center" wrapText="1"/>
    </xf>
    <xf numFmtId="9" fontId="8" fillId="8" borderId="1" xfId="3" applyFont="1" applyFill="1" applyBorder="1" applyAlignment="1">
      <alignment horizontal="center" vertical="center"/>
    </xf>
    <xf numFmtId="166" fontId="13" fillId="8" borderId="6" xfId="2" applyNumberFormat="1" applyFont="1" applyFill="1" applyBorder="1" applyAlignment="1">
      <alignment vertical="center"/>
    </xf>
    <xf numFmtId="0" fontId="12" fillId="0" borderId="18" xfId="0" applyFont="1" applyBorder="1" applyAlignment="1">
      <alignment horizontal="center" vertical="center"/>
    </xf>
    <xf numFmtId="9" fontId="8" fillId="0" borderId="11" xfId="3" applyFont="1" applyBorder="1" applyAlignment="1">
      <alignment horizontal="center" vertical="center"/>
    </xf>
    <xf numFmtId="166" fontId="13" fillId="0" borderId="11" xfId="2" applyNumberFormat="1" applyFont="1" applyFill="1" applyBorder="1" applyAlignment="1">
      <alignment horizontal="center" vertical="center"/>
    </xf>
    <xf numFmtId="37" fontId="8" fillId="0" borderId="0" xfId="0" applyNumberFormat="1" applyFont="1" applyAlignment="1">
      <alignment horizontal="right"/>
    </xf>
    <xf numFmtId="0" fontId="8" fillId="0" borderId="12" xfId="0" applyFont="1" applyBorder="1" applyAlignment="1">
      <alignment horizontal="right" vertical="center"/>
    </xf>
    <xf numFmtId="9" fontId="8" fillId="0" borderId="7" xfId="3" applyFont="1" applyBorder="1" applyAlignment="1">
      <alignment horizontal="center" vertical="center"/>
    </xf>
    <xf numFmtId="166" fontId="13" fillId="0" borderId="7" xfId="2" applyNumberFormat="1" applyFont="1" applyFill="1" applyBorder="1" applyAlignment="1">
      <alignment vertical="center"/>
    </xf>
    <xf numFmtId="166" fontId="8" fillId="0" borderId="13" xfId="2" applyNumberFormat="1" applyFont="1" applyFill="1" applyBorder="1" applyAlignment="1" applyProtection="1">
      <alignment horizontal="center"/>
    </xf>
    <xf numFmtId="0" fontId="8" fillId="0" borderId="19" xfId="0" applyFont="1" applyBorder="1" applyAlignment="1">
      <alignment horizontal="right" vertical="center"/>
    </xf>
    <xf numFmtId="166" fontId="8" fillId="0" borderId="14" xfId="2" applyNumberFormat="1" applyFont="1" applyFill="1" applyBorder="1" applyAlignment="1" applyProtection="1">
      <alignment horizontal="center"/>
    </xf>
    <xf numFmtId="0" fontId="8" fillId="0" borderId="20" xfId="0" applyFont="1" applyBorder="1" applyAlignment="1">
      <alignment horizontal="right" vertical="center"/>
    </xf>
    <xf numFmtId="9" fontId="8" fillId="0" borderId="15" xfId="3" applyFont="1" applyBorder="1" applyAlignment="1">
      <alignment horizontal="center" vertical="center"/>
    </xf>
    <xf numFmtId="166" fontId="13" fillId="0" borderId="21" xfId="2" applyNumberFormat="1" applyFont="1" applyFill="1" applyBorder="1" applyAlignment="1">
      <alignment vertical="center"/>
    </xf>
    <xf numFmtId="37" fontId="8" fillId="0" borderId="16" xfId="0" applyNumberFormat="1" applyFont="1" applyBorder="1" applyAlignment="1">
      <alignment horizontal="right"/>
    </xf>
    <xf numFmtId="166" fontId="8" fillId="0" borderId="15" xfId="2" applyNumberFormat="1" applyFont="1" applyFill="1" applyBorder="1" applyAlignment="1" applyProtection="1">
      <alignment horizontal="center"/>
    </xf>
    <xf numFmtId="166" fontId="8" fillId="0" borderId="17" xfId="2" applyNumberFormat="1" applyFont="1" applyFill="1" applyBorder="1" applyAlignment="1" applyProtection="1">
      <alignment horizontal="center"/>
    </xf>
    <xf numFmtId="0" fontId="0" fillId="9" borderId="0" xfId="0" applyFill="1"/>
    <xf numFmtId="9" fontId="0" fillId="0" borderId="0" xfId="3" applyFont="1" applyBorder="1" applyAlignment="1">
      <alignment horizontal="right"/>
    </xf>
    <xf numFmtId="166" fontId="8" fillId="0" borderId="22" xfId="2" applyNumberFormat="1" applyFont="1" applyFill="1" applyBorder="1" applyAlignment="1" applyProtection="1">
      <alignment horizontal="center"/>
    </xf>
    <xf numFmtId="166" fontId="8" fillId="0" borderId="23" xfId="2" applyNumberFormat="1" applyFont="1" applyFill="1" applyBorder="1" applyAlignment="1" applyProtection="1">
      <alignment horizontal="center"/>
    </xf>
    <xf numFmtId="166" fontId="8" fillId="0" borderId="24" xfId="2" applyNumberFormat="1" applyFont="1" applyFill="1" applyBorder="1" applyAlignment="1" applyProtection="1">
      <alignment horizontal="center"/>
    </xf>
    <xf numFmtId="9" fontId="8" fillId="0" borderId="22" xfId="3" applyFont="1" applyFill="1" applyBorder="1" applyAlignment="1" applyProtection="1">
      <alignment horizontal="center"/>
    </xf>
    <xf numFmtId="9" fontId="8" fillId="0" borderId="23" xfId="3" applyFont="1" applyFill="1" applyBorder="1" applyAlignment="1" applyProtection="1">
      <alignment horizontal="center"/>
    </xf>
    <xf numFmtId="9" fontId="8" fillId="0" borderId="24" xfId="3" applyFont="1" applyFill="1" applyBorder="1" applyAlignment="1" applyProtection="1">
      <alignment horizontal="center"/>
    </xf>
    <xf numFmtId="9" fontId="0" fillId="0" borderId="0" xfId="3" applyFont="1" applyAlignment="1">
      <alignment horizontal="right"/>
    </xf>
    <xf numFmtId="165" fontId="0" fillId="0" borderId="0" xfId="1" applyNumberFormat="1" applyFont="1" applyFill="1" applyBorder="1" applyAlignment="1">
      <alignment horizontal="right"/>
    </xf>
    <xf numFmtId="0" fontId="9" fillId="3" borderId="1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wrapText="1"/>
    </xf>
    <xf numFmtId="0" fontId="10" fillId="3" borderId="5" xfId="0" applyFont="1" applyFill="1" applyBorder="1" applyAlignment="1">
      <alignment horizontal="center" wrapText="1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0" fillId="3" borderId="25" xfId="0" applyFont="1" applyFill="1" applyBorder="1" applyAlignment="1">
      <alignment horizontal="center" wrapText="1"/>
    </xf>
    <xf numFmtId="0" fontId="10" fillId="3" borderId="26" xfId="0" applyFont="1" applyFill="1" applyBorder="1" applyAlignment="1">
      <alignment horizontal="center" wrapText="1"/>
    </xf>
    <xf numFmtId="0" fontId="10" fillId="3" borderId="27" xfId="0" applyFont="1" applyFill="1" applyBorder="1" applyAlignment="1">
      <alignment horizontal="center" wrapText="1"/>
    </xf>
    <xf numFmtId="0" fontId="10" fillId="3" borderId="18" xfId="0" applyFont="1" applyFill="1" applyBorder="1" applyAlignment="1">
      <alignment horizontal="center" wrapText="1"/>
    </xf>
    <xf numFmtId="0" fontId="0" fillId="0" borderId="0" xfId="0" applyAlignment="1">
      <alignment horizontal="center" vertical="center" textRotation="90"/>
    </xf>
    <xf numFmtId="0" fontId="0" fillId="0" borderId="0" xfId="0" applyAlignment="1">
      <alignment horizontal="left"/>
    </xf>
    <xf numFmtId="0" fontId="16" fillId="5" borderId="0" xfId="0" applyFont="1" applyFill="1" applyAlignment="1">
      <alignment horizontal="center"/>
    </xf>
    <xf numFmtId="0" fontId="15" fillId="6" borderId="0" xfId="0" applyFont="1" applyFill="1" applyAlignment="1">
      <alignment horizontal="center"/>
    </xf>
    <xf numFmtId="0" fontId="15" fillId="7" borderId="0" xfId="0" applyFont="1" applyFill="1" applyAlignment="1">
      <alignment horizontal="center"/>
    </xf>
  </cellXfs>
  <cellStyles count="5">
    <cellStyle name="Comma" xfId="2" builtinId="3"/>
    <cellStyle name="Comma 2" xfId="4" xr:uid="{9D505665-36E8-4FCB-926E-B54E3900F40E}"/>
    <cellStyle name="Currency" xfId="1" builtinId="4"/>
    <cellStyle name="Normal" xfId="0" builtinId="0"/>
    <cellStyle name="Percent" xfId="3" builtinId="5"/>
  </cellStyles>
  <dxfs count="46">
    <dxf>
      <numFmt numFmtId="0" formatCode="General"/>
      <fill>
        <patternFill patternType="solid">
          <fgColor indexed="64"/>
          <bgColor theme="0" tint="-0.249977111117893"/>
        </patternFill>
      </fill>
      <alignment horizontal="right" textRotation="0" wrapTex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numFmt numFmtId="13" formatCode="0%"/>
      <alignment horizontal="right" vertical="top" textRotation="0" wrapText="0" indent="0" justifyLastLine="0" shrinkToFit="0" readingOrder="0"/>
    </dxf>
    <dxf>
      <numFmt numFmtId="165" formatCode="_(&quot;$&quot;* #,##0_);_(&quot;$&quot;* \(#,##0\);_(&quot;$&quot;* &quot;-&quot;??_);_(@_)"/>
      <fill>
        <patternFill patternType="solid">
          <fgColor indexed="64"/>
          <bgColor theme="0" tint="-0.249977111117893"/>
        </patternFill>
      </fill>
      <alignment horizontal="right" vertical="top" textRotation="0" wrapText="0" indent="0" justifyLastLine="0" shrinkToFit="0" readingOrder="0"/>
    </dxf>
    <dxf>
      <alignment horizontal="right" textRotation="0" wrapText="0" justifyLastLine="0" shrinkToFit="0" readingOrder="0"/>
    </dxf>
    <dxf>
      <numFmt numFmtId="165" formatCode="_(&quot;$&quot;* #,##0_);_(&quot;$&quot;* \(#,##0\);_(&quot;$&quot;* &quot;-&quot;??_);_(@_)"/>
      <fill>
        <patternFill patternType="solid">
          <fgColor indexed="64"/>
          <bgColor theme="0" tint="-0.249977111117893"/>
        </patternFill>
      </fill>
      <alignment horizontal="right" textRotation="0" wrapText="0" indent="0" justifyLastLine="0" shrinkToFit="0" readingOrder="0"/>
    </dxf>
    <dxf>
      <numFmt numFmtId="165" formatCode="_(&quot;$&quot;* #,##0_);_(&quot;$&quot;* \(#,##0\);_(&quot;$&quot;* &quot;-&quot;??_);_(@_)"/>
      <fill>
        <patternFill patternType="solid">
          <fgColor indexed="64"/>
          <bgColor theme="0" tint="-0.249977111117893"/>
        </patternFill>
      </fill>
      <alignment horizontal="right" vertical="top" textRotation="0" wrapText="0" inden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numFmt numFmtId="0" formatCode="General"/>
      <alignment horizontal="right" vertical="bottom" textRotation="0" wrapText="0" inden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14999847407452621"/>
        </left>
        <right/>
        <top/>
        <bottom style="thin">
          <color theme="0" tint="-0.1499984740745262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14999847407452621"/>
        </left>
        <right/>
        <top/>
        <bottom style="thin">
          <color theme="0" tint="-0.1499984740745262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14999847407452621"/>
        </left>
        <right style="medium">
          <color indexed="64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5" formatCode="#,##0_);\(#,##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5" formatCode="#,##0_);\(#,##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5" formatCode="#,##0_);\(#,##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5" formatCode="#,##0_);\(#,##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right" vertical="center" textRotation="0" wrapText="0" indent="0" justifyLastLine="0" shrinkToFit="0" readingOrder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33CC33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09E1202-A676-4C36-9AB9-F6951687D1B8}" name="Table24" displayName="Table24" ref="A5:W69" totalsRowShown="0" headerRowDxfId="24" dataDxfId="23">
  <autoFilter ref="A5:W69" xr:uid="{5BD56377-BFB0-4A64-B2CA-10F2D31BC052}"/>
  <sortState xmlns:xlrd2="http://schemas.microsoft.com/office/spreadsheetml/2017/richdata2" ref="A6:W17">
    <sortCondition ref="B6:B17"/>
    <sortCondition ref="E6:E17"/>
  </sortState>
  <tableColumns count="23">
    <tableColumn id="1" xr3:uid="{58AB8875-8B0E-422E-8F04-C48E0171EF96}" name="Building Number_x000a_(if multiple bldgs)" dataDxfId="22"/>
    <tableColumn id="2" xr3:uid="{8B2D877C-F09D-4E20-A97F-A60548B379D6}" name="Unit Number" dataDxfId="21"/>
    <tableColumn id="3" xr3:uid="{0747AE1D-DE29-4092-961D-94F0E9994491}" name="Head of HH Last Name" dataDxfId="20"/>
    <tableColumn id="4" xr3:uid="{8D086E15-34B1-4617-A099-F0CD8ED39496}" name="Move In Date" dataDxfId="19"/>
    <tableColumn id="5" xr3:uid="{E2297C23-252C-42EA-A491-63DA866E2593}" name="Report Date" dataDxfId="18"/>
    <tableColumn id="6" xr3:uid="{150A66AB-3527-4918-977F-02FAB4DCEB3C}" name="Years Occupied" dataDxfId="17">
      <calculatedColumnFormula>ROUND((E6-D6)/365,0)</calculatedColumnFormula>
    </tableColumn>
    <tableColumn id="7" xr3:uid="{D729323A-81A7-440B-A7D4-E84167A899FD}" name="Event" dataDxfId="16"/>
    <tableColumn id="8" xr3:uid="{50700D4B-EBD7-4BE8-AEE3-F7F2305F3B45}" name="# Occupants" dataDxfId="15"/>
    <tableColumn id="9" xr3:uid="{B0B23BB2-41DF-4108-AE47-2B37891AF49E}" name="Bedrooms" dataDxfId="14"/>
    <tableColumn id="23" xr3:uid="{B1A0C1CC-D318-4F83-A857-1002A2AC8471}" name="Initial Rent for Unit" dataDxfId="13">
      <calculatedColumnFormula array="1">_xlfn.XLOOKUP(B3,Table1[Area],_xlfn.XLOOKUP(Table24[[#This Row],[Unit Rent AMI %]],Table1[AMI],#REF!,#REF!,"Not Found"))</calculatedColumnFormula>
    </tableColumn>
    <tableColumn id="10" xr3:uid="{7E825E3D-672C-46B4-AC94-FF58A9A9F950}" name="Square Feet" dataDxfId="12"/>
    <tableColumn id="11" xr3:uid="{D96EBC10-27F8-4665-A75B-862A36DBD865}" name="Current Rent" dataDxfId="11"/>
    <tableColumn id="12" xr3:uid="{3D60B720-4629-434E-A5B8-FEB95B0831DF}" name="Utility _x000a_Allowance" dataDxfId="10"/>
    <tableColumn id="13" xr3:uid="{DF553E5E-E701-46C7-AD85-11DDD7E24B66}" name="Gross Rent" dataDxfId="9" dataCellStyle="Currency">
      <calculatedColumnFormula>Table24[[#This Row],[Current Rent]]+Table24[[#This Row],[Utility 
Allowance]]</calculatedColumnFormula>
    </tableColumn>
    <tableColumn id="14" xr3:uid="{78A461A8-6B70-479A-AEE5-BCE4A9B6CD63}" name="Current Allowable_x000a_Rent w/ Annual Increase @ 3%" dataDxfId="8">
      <calculatedColumnFormula>IF(AND(Table24[[#This Row],[Gross Rent]]&gt;0,Table24[[#This Row],[Years Occupied]]&gt;0),ROUND(J6+(J6*(EFFECT(EFFECT(0.03,1)*F6,F6))),0),"N/A")</calculatedColumnFormula>
    </tableColumn>
    <tableColumn id="15" xr3:uid="{BED20078-7D0F-4DCA-AE14-D02805FB6DF1}" name="Unit Rent AMI %" dataDxfId="7"/>
    <tableColumn id="18" xr3:uid="{B88E2A74-F82F-47F8-8EBA-05221629B761}" name="Current Affordability Matrix _x000a_Rent Limit" dataDxfId="6" dataCellStyle="Currency">
      <calculatedColumnFormula array="1">INDEX(Table1[#All],MATCH('Project Entry'!G1&amp;P6,Table1[[#All],[Area]]&amp;Table1[[#All],[AMI]],0),MATCH(Table24[[#This Row],[Bedrooms]],Table1[[#Headers],[Area]:[B5]],0))</calculatedColumnFormula>
    </tableColumn>
    <tableColumn id="22" xr3:uid="{D3CE3BBD-51A3-4CAC-9566-48B2DA8C02D5}" name="Current Rent_x000a_Below Limits?" dataDxfId="5">
      <calculatedColumnFormula array="1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calculatedColumnFormula>
    </tableColumn>
    <tableColumn id="16" xr3:uid="{68E064B1-97DF-454F-9E64-8748580505E5}" name="T. Month Rent Asst" dataDxfId="4"/>
    <tableColumn id="17" xr3:uid="{457F76FB-78F3-46EB-B2C6-BCAF9784AF4C}" name="Income At Move In (Dollar Amount)" dataDxfId="3"/>
    <tableColumn id="19" xr3:uid="{0B21CB75-63FE-45B1-AC76-5BAD770F8BE4}" name="Max Initial Income of Households Served (AMI %)" dataDxfId="2"/>
    <tableColumn id="20" xr3:uid="{0CBD3A54-2DC6-4621-89B9-D854A54CDEC9}" name="Max Initial Income of Households Served (Dollar Amount)" dataDxfId="1">
      <calculatedColumnFormula>Table24[[#This Row],[Max Initial Income of Households Served (AMI %)]]+(Table24[[#This Row],[Max Initial Income of Households Served (AMI %)]]*0.25)</calculatedColumnFormula>
    </tableColumn>
    <tableColumn id="21" xr3:uid="{013E949B-8B21-4F88-8504-1DDC349AC37D}" name="Initial Income_x000a_Under Limit _x000a_or Allowance?" dataDxfId="0">
      <calculatedColumnFormula array="1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68A2B3-A0A0-490B-A3F8-D7BE22E6F315}" name="Table1" displayName="Table1" ref="B7:S249" totalsRowShown="0" headerRowDxfId="45" headerRowBorderDxfId="44" tableBorderDxfId="43" headerRowCellStyle="Comma">
  <autoFilter ref="B7:S249" xr:uid="{F568A2B3-A0A0-490B-A3F8-D7BE22E6F315}"/>
  <tableColumns count="18">
    <tableColumn id="1" xr3:uid="{4AC928F6-CD19-4B60-B459-92CEC837085C}" name="Area" dataDxfId="42"/>
    <tableColumn id="2" xr3:uid="{0B1B87E1-4521-41E7-87CF-105BD1C14577}" name="AMI" dataDxfId="41" dataCellStyle="Percent"/>
    <tableColumn id="22" xr3:uid="{D3E143D9-6596-4A20-AAEF-5EFFB69BFD86}" name="B0" dataDxfId="40" dataCellStyle="Percent">
      <calculatedColumnFormula>ROUNDDOWN(L8*0.3/12,0)</calculatedColumnFormula>
    </tableColumn>
    <tableColumn id="21" xr3:uid="{268C6C5C-3D71-4F87-91CE-BA81F6E6E90C}" name="B1" dataDxfId="39" dataCellStyle="Percent">
      <calculatedColumnFormula>ROUNDDOWN((AVERAGEA(L8:M8)*0.3)/12,0)</calculatedColumnFormula>
    </tableColumn>
    <tableColumn id="20" xr3:uid="{A79C79BA-86C0-45DA-8736-0EF602B86022}" name="B2" dataDxfId="38" dataCellStyle="Percent">
      <calculatedColumnFormula>ROUNDDOWN(N8*0.3/12,0)</calculatedColumnFormula>
    </tableColumn>
    <tableColumn id="19" xr3:uid="{628E19C2-416C-49C1-8CF9-8C7C0E83BF64}" name="B3" dataDxfId="37" dataCellStyle="Percent">
      <calculatedColumnFormula>ROUNDDOWN((AVERAGEA(O8:P8)*0.3)/12,0)</calculatedColumnFormula>
    </tableColumn>
    <tableColumn id="18" xr3:uid="{8B209F1D-F6FE-4557-8408-471F6E97765A}" name="B4" dataDxfId="36" dataCellStyle="Comma">
      <calculatedColumnFormula>ROUNDDOWN(Q8*0.3/12,0)</calculatedColumnFormula>
    </tableColumn>
    <tableColumn id="17" xr3:uid="{835E3217-D639-4B0A-8AA4-538123153B02}" name="B5" dataDxfId="35" dataCellStyle="Comma">
      <calculatedColumnFormula>ROUNDDOWN((AVERAGEA(R8:S8)*0.3)/12,0)</calculatedColumnFormula>
    </tableColumn>
    <tableColumn id="24" xr3:uid="{60F958A0-9AF8-443F-A64A-58AE1F68E431}" name="Area2" dataDxfId="34" dataCellStyle="Comma">
      <calculatedColumnFormula>Table1[[#This Row],[Area]]</calculatedColumnFormula>
    </tableColumn>
    <tableColumn id="23" xr3:uid="{8D7BA006-5381-4AAE-93DB-9683FA3FE2EC}" name="AMI2" dataDxfId="33" dataCellStyle="Percent">
      <calculatedColumnFormula>Table1[[#This Row],[AMI]]</calculatedColumnFormula>
    </tableColumn>
    <tableColumn id="3" xr3:uid="{1EF12976-7880-488E-B8BC-9F5557303D90}" name="H1" dataDxfId="32" dataCellStyle="Comma">
      <calculatedColumnFormula>$C8/#REF!*#REF!</calculatedColumnFormula>
    </tableColumn>
    <tableColumn id="4" xr3:uid="{26C49608-A8F0-4422-8E22-CF89F5365E89}" name="H2" dataDxfId="31" dataCellStyle="Comma">
      <calculatedColumnFormula>$C8/#REF!*#REF!</calculatedColumnFormula>
    </tableColumn>
    <tableColumn id="5" xr3:uid="{C8FF8550-E88F-4629-9178-83D018C03AAD}" name="H3" dataDxfId="30" dataCellStyle="Comma">
      <calculatedColumnFormula>$C8/#REF!*#REF!</calculatedColumnFormula>
    </tableColumn>
    <tableColumn id="6" xr3:uid="{CA2CCCB1-A6C5-47A2-B2E9-BBBA929EB80F}" name="H4" dataDxfId="29" dataCellStyle="Comma">
      <calculatedColumnFormula>$C8/#REF!*#REF!</calculatedColumnFormula>
    </tableColumn>
    <tableColumn id="7" xr3:uid="{466DD636-0ADC-47B5-B360-E8A1D4B82126}" name="H5" dataDxfId="28" dataCellStyle="Comma">
      <calculatedColumnFormula>$C8/#REF!*#REF!</calculatedColumnFormula>
    </tableColumn>
    <tableColumn id="8" xr3:uid="{AE25BE8A-1DD3-49C8-98B0-9390B37F3F4E}" name="H6" dataDxfId="27" dataCellStyle="Comma">
      <calculatedColumnFormula>$C8/#REF!*#REF!</calculatedColumnFormula>
    </tableColumn>
    <tableColumn id="9" xr3:uid="{DC63517C-C35B-4B08-8B2B-919899D426D1}" name="H7" dataDxfId="26" dataCellStyle="Comma">
      <calculatedColumnFormula>$C8/#REF!*#REF!</calculatedColumnFormula>
    </tableColumn>
    <tableColumn id="10" xr3:uid="{69C26764-BACD-46F0-A737-BDC4BEFF5768}" name="H8" dataDxfId="25" dataCellStyle="Comma">
      <calculatedColumnFormula>$C8/#REF!*#REF!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5" dT="2025-02-03T19:48:24.93" personId="{00000000-0000-0000-0000-000000000000}" id="{FBEBDA40-F2FD-4129-8AE9-99FF3A1C2952}">
    <text>Note: For current residents, allowable rent increase needs to both be within 3%, the current year Affordability Matrix, and market information. Check vhfa.org for current Affordability Matrix. At unit turns, 3% cap does not apply.</text>
  </threadedComment>
  <threadedComment ref="S5" dT="2025-01-13T22:20:06.02" personId="{00000000-0000-0000-0000-000000000000}" id="{8319F81D-E3E7-4782-B55D-9A13BF664C48}">
    <text xml:space="preserve">Do we actually need to know this? </text>
  </threadedComment>
  <threadedComment ref="Q6" dT="2025-06-02T20:30:04.05" personId="{00000000-0000-0000-0000-000000000000}" id="{528DD8F0-21EA-4B0A-BA6A-4765780138A3}">
    <text>https://www.reddit.com/r/excel/comments/13s6wh0/easiest_way_to_lookup_with_3_criteria/</text>
    <extLst>
      <x:ext xmlns:xltc2="http://schemas.microsoft.com/office/spreadsheetml/2020/threadedcomments2" uri="{F7C98A9C-CBB3-438F-8F68-D28B6AF4A901}">
        <xltc2:checksum>966486659</xltc2:checksum>
        <xltc2:hyperlink startIndex="0" length="86" url="https://www.reddit.com/r/excel/comments/13s6wh0/easiest_way_to_lookup_with_3_criteria/"/>
      </x:ext>
    </extLs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R43"/>
  <sheetViews>
    <sheetView tabSelected="1" zoomScaleNormal="100" workbookViewId="0">
      <pane ySplit="2" topLeftCell="A3" activePane="bottomLeft" state="frozen"/>
      <selection pane="bottomLeft" activeCell="G1" sqref="G1"/>
    </sheetView>
  </sheetViews>
  <sheetFormatPr defaultRowHeight="14.4" x14ac:dyDescent="0.3"/>
  <cols>
    <col min="1" max="1" width="23" customWidth="1"/>
    <col min="2" max="2" width="16.77734375" customWidth="1"/>
    <col min="3" max="3" width="24.5546875" bestFit="1" customWidth="1"/>
    <col min="4" max="4" width="16.77734375" bestFit="1" customWidth="1"/>
    <col min="5" max="5" width="13.44140625" bestFit="1" customWidth="1"/>
    <col min="6" max="6" width="20.5546875" customWidth="1"/>
    <col min="7" max="7" width="13.5546875" bestFit="1" customWidth="1"/>
    <col min="8" max="8" width="15.77734375" bestFit="1" customWidth="1"/>
    <col min="9" max="9" width="14.21875" bestFit="1" customWidth="1"/>
    <col min="10" max="10" width="15.77734375" bestFit="1" customWidth="1"/>
    <col min="11" max="11" width="9.44140625" bestFit="1" customWidth="1"/>
    <col min="12" max="12" width="10.77734375" bestFit="1" customWidth="1"/>
    <col min="13" max="13" width="14.77734375" bestFit="1" customWidth="1"/>
    <col min="14" max="14" width="21.21875" bestFit="1" customWidth="1"/>
    <col min="15" max="15" width="14.5546875" bestFit="1" customWidth="1"/>
    <col min="16" max="17" width="14.5546875" customWidth="1"/>
    <col min="18" max="18" width="21.77734375" hidden="1" customWidth="1"/>
    <col min="19" max="19" width="21.77734375" bestFit="1" customWidth="1"/>
    <col min="20" max="20" width="23.5546875" bestFit="1" customWidth="1"/>
    <col min="21" max="21" width="27.77734375" bestFit="1" customWidth="1"/>
    <col min="22" max="22" width="28.5546875" bestFit="1" customWidth="1"/>
  </cols>
  <sheetData>
    <row r="1" spans="1:13" ht="21" x14ac:dyDescent="0.4">
      <c r="A1" s="1" t="s">
        <v>0</v>
      </c>
      <c r="B1" s="24" t="s">
        <v>87</v>
      </c>
      <c r="C1" s="24"/>
      <c r="D1" s="24"/>
      <c r="E1" s="1"/>
      <c r="F1" s="1" t="s">
        <v>85</v>
      </c>
      <c r="G1" s="1" t="s">
        <v>67</v>
      </c>
      <c r="H1" s="1"/>
    </row>
    <row r="2" spans="1:13" ht="16.2" thickBot="1" x14ac:dyDescent="0.35">
      <c r="A2" s="1" t="s">
        <v>1</v>
      </c>
      <c r="B2" s="25">
        <v>45707</v>
      </c>
      <c r="C2" s="25"/>
      <c r="D2" s="25"/>
      <c r="E2" s="1"/>
      <c r="F2" s="1"/>
      <c r="G2" s="1"/>
      <c r="H2" s="1"/>
    </row>
    <row r="3" spans="1:13" ht="15" thickBot="1" x14ac:dyDescent="0.35">
      <c r="A3" t="s">
        <v>33</v>
      </c>
      <c r="B3" s="84"/>
      <c r="C3" s="84"/>
      <c r="D3" s="84"/>
      <c r="E3" t="s">
        <v>50</v>
      </c>
      <c r="G3" t="s">
        <v>52</v>
      </c>
      <c r="L3" s="19"/>
      <c r="M3" s="20" t="s">
        <v>55</v>
      </c>
    </row>
    <row r="4" spans="1:13" x14ac:dyDescent="0.3">
      <c r="A4" t="s">
        <v>34</v>
      </c>
      <c r="B4" s="84"/>
      <c r="C4" s="84"/>
      <c r="D4" s="84"/>
      <c r="E4" t="s">
        <v>50</v>
      </c>
      <c r="G4" t="s">
        <v>52</v>
      </c>
      <c r="L4" s="83" t="s">
        <v>68</v>
      </c>
      <c r="M4" s="26" t="s">
        <v>91</v>
      </c>
    </row>
    <row r="5" spans="1:13" x14ac:dyDescent="0.3">
      <c r="A5" t="s">
        <v>35</v>
      </c>
      <c r="B5" s="84"/>
      <c r="C5" s="84"/>
      <c r="D5" s="84"/>
      <c r="E5" t="s">
        <v>50</v>
      </c>
      <c r="G5" t="s">
        <v>52</v>
      </c>
      <c r="L5" s="83"/>
      <c r="M5" t="s">
        <v>56</v>
      </c>
    </row>
    <row r="6" spans="1:13" x14ac:dyDescent="0.3">
      <c r="A6" t="s">
        <v>36</v>
      </c>
      <c r="B6" s="84"/>
      <c r="C6" s="84"/>
      <c r="D6" s="84"/>
      <c r="E6" t="s">
        <v>50</v>
      </c>
      <c r="G6" t="s">
        <v>52</v>
      </c>
      <c r="L6" s="83"/>
      <c r="M6" t="s">
        <v>57</v>
      </c>
    </row>
    <row r="7" spans="1:13" x14ac:dyDescent="0.3">
      <c r="A7" t="s">
        <v>37</v>
      </c>
      <c r="B7" s="84"/>
      <c r="C7" s="84"/>
      <c r="D7" s="84"/>
      <c r="E7" t="s">
        <v>50</v>
      </c>
      <c r="G7" t="s">
        <v>52</v>
      </c>
      <c r="L7" s="83"/>
      <c r="M7" t="s">
        <v>58</v>
      </c>
    </row>
    <row r="8" spans="1:13" x14ac:dyDescent="0.3">
      <c r="L8" s="83"/>
      <c r="M8" t="s">
        <v>67</v>
      </c>
    </row>
    <row r="9" spans="1:13" x14ac:dyDescent="0.3">
      <c r="A9" t="s">
        <v>38</v>
      </c>
      <c r="B9" t="s">
        <v>41</v>
      </c>
      <c r="C9" t="s">
        <v>42</v>
      </c>
      <c r="D9" t="s">
        <v>43</v>
      </c>
      <c r="E9" t="s">
        <v>44</v>
      </c>
      <c r="F9" t="s">
        <v>45</v>
      </c>
      <c r="G9" t="s">
        <v>53</v>
      </c>
      <c r="H9" t="s">
        <v>51</v>
      </c>
      <c r="L9" s="83"/>
      <c r="M9" t="s">
        <v>59</v>
      </c>
    </row>
    <row r="10" spans="1:13" x14ac:dyDescent="0.3">
      <c r="A10" t="s">
        <v>39</v>
      </c>
      <c r="B10" s="17">
        <v>0</v>
      </c>
      <c r="G10" s="21"/>
      <c r="L10" s="83"/>
      <c r="M10" t="s">
        <v>60</v>
      </c>
    </row>
    <row r="11" spans="1:13" x14ac:dyDescent="0.3">
      <c r="A11" t="s">
        <v>40</v>
      </c>
      <c r="B11" s="17">
        <v>0</v>
      </c>
      <c r="C11">
        <v>7</v>
      </c>
      <c r="D11">
        <v>30</v>
      </c>
      <c r="E11" t="s">
        <v>49</v>
      </c>
      <c r="F11">
        <f>B6</f>
        <v>0</v>
      </c>
      <c r="G11" s="21"/>
      <c r="L11" s="83"/>
      <c r="M11" t="s">
        <v>62</v>
      </c>
    </row>
    <row r="12" spans="1:13" x14ac:dyDescent="0.3">
      <c r="A12" t="s">
        <v>46</v>
      </c>
      <c r="B12" s="17">
        <v>0</v>
      </c>
      <c r="G12" s="21"/>
      <c r="L12" s="83"/>
      <c r="M12" t="s">
        <v>61</v>
      </c>
    </row>
    <row r="13" spans="1:13" x14ac:dyDescent="0.3">
      <c r="A13" t="s">
        <v>46</v>
      </c>
      <c r="B13" s="17">
        <v>0</v>
      </c>
      <c r="G13" s="21"/>
      <c r="L13" s="83"/>
      <c r="M13" t="s">
        <v>66</v>
      </c>
    </row>
    <row r="14" spans="1:13" x14ac:dyDescent="0.3">
      <c r="A14" t="s">
        <v>46</v>
      </c>
      <c r="B14" s="17">
        <v>0</v>
      </c>
      <c r="G14" s="21"/>
      <c r="L14" s="83"/>
      <c r="M14" t="s">
        <v>63</v>
      </c>
    </row>
    <row r="15" spans="1:13" x14ac:dyDescent="0.3">
      <c r="A15" t="s">
        <v>47</v>
      </c>
      <c r="B15" s="17">
        <v>0</v>
      </c>
      <c r="G15" s="21"/>
      <c r="L15" s="83"/>
      <c r="M15" t="s">
        <v>64</v>
      </c>
    </row>
    <row r="16" spans="1:13" x14ac:dyDescent="0.3">
      <c r="A16" t="s">
        <v>47</v>
      </c>
      <c r="B16" s="17">
        <v>0</v>
      </c>
      <c r="G16" s="21"/>
      <c r="L16" s="83"/>
      <c r="M16" t="s">
        <v>65</v>
      </c>
    </row>
    <row r="17" spans="1:13" x14ac:dyDescent="0.3">
      <c r="A17" t="s">
        <v>48</v>
      </c>
      <c r="B17" s="17">
        <v>0</v>
      </c>
      <c r="G17" s="21"/>
      <c r="L17" s="83"/>
    </row>
    <row r="18" spans="1:13" x14ac:dyDescent="0.3">
      <c r="A18" t="s">
        <v>48</v>
      </c>
      <c r="B18" s="17">
        <v>0</v>
      </c>
      <c r="G18" s="21"/>
    </row>
    <row r="19" spans="1:13" x14ac:dyDescent="0.3">
      <c r="A19" t="s">
        <v>48</v>
      </c>
      <c r="B19" s="17">
        <v>0</v>
      </c>
      <c r="G19" s="21"/>
      <c r="L19" s="23"/>
      <c r="M19" s="18" t="s">
        <v>89</v>
      </c>
    </row>
    <row r="20" spans="1:13" x14ac:dyDescent="0.3">
      <c r="L20" s="23"/>
      <c r="M20" s="18" t="s">
        <v>90</v>
      </c>
    </row>
    <row r="21" spans="1:13" x14ac:dyDescent="0.3">
      <c r="L21" s="23"/>
      <c r="M21" s="18"/>
    </row>
    <row r="22" spans="1:13" x14ac:dyDescent="0.3">
      <c r="L22" s="23"/>
      <c r="M22" s="18"/>
    </row>
    <row r="23" spans="1:13" x14ac:dyDescent="0.3">
      <c r="L23" s="23"/>
      <c r="M23" s="18"/>
    </row>
    <row r="24" spans="1:13" x14ac:dyDescent="0.3">
      <c r="L24" s="23"/>
      <c r="M24" s="18"/>
    </row>
    <row r="25" spans="1:13" x14ac:dyDescent="0.3">
      <c r="L25" s="23"/>
      <c r="M25" s="18"/>
    </row>
    <row r="26" spans="1:13" x14ac:dyDescent="0.3">
      <c r="L26" s="23"/>
      <c r="M26" s="18"/>
    </row>
    <row r="27" spans="1:13" x14ac:dyDescent="0.3">
      <c r="L27" s="23"/>
      <c r="M27" s="18"/>
    </row>
    <row r="28" spans="1:13" x14ac:dyDescent="0.3">
      <c r="L28" s="23"/>
      <c r="M28" s="18"/>
    </row>
    <row r="29" spans="1:13" x14ac:dyDescent="0.3">
      <c r="L29" s="23"/>
      <c r="M29" s="18"/>
    </row>
    <row r="30" spans="1:13" x14ac:dyDescent="0.3">
      <c r="L30" s="23"/>
      <c r="M30" s="18"/>
    </row>
    <row r="31" spans="1:13" x14ac:dyDescent="0.3">
      <c r="L31" s="23"/>
      <c r="M31" s="18"/>
    </row>
    <row r="32" spans="1:13" x14ac:dyDescent="0.3">
      <c r="L32" s="23"/>
      <c r="M32" s="18"/>
    </row>
    <row r="33" spans="12:13" x14ac:dyDescent="0.3">
      <c r="L33" s="23"/>
      <c r="M33" s="18"/>
    </row>
    <row r="34" spans="12:13" x14ac:dyDescent="0.3">
      <c r="L34" s="23"/>
      <c r="M34" s="18"/>
    </row>
    <row r="35" spans="12:13" x14ac:dyDescent="0.3">
      <c r="L35" s="23"/>
      <c r="M35" s="18"/>
    </row>
    <row r="36" spans="12:13" x14ac:dyDescent="0.3">
      <c r="L36" s="23"/>
      <c r="M36" s="18"/>
    </row>
    <row r="38" spans="12:13" x14ac:dyDescent="0.3">
      <c r="L38" s="23"/>
    </row>
    <row r="39" spans="12:13" x14ac:dyDescent="0.3">
      <c r="L39" s="23"/>
    </row>
    <row r="40" spans="12:13" x14ac:dyDescent="0.3">
      <c r="L40" s="23"/>
    </row>
    <row r="41" spans="12:13" x14ac:dyDescent="0.3">
      <c r="L41" s="23"/>
    </row>
    <row r="42" spans="12:13" x14ac:dyDescent="0.3">
      <c r="L42" s="23"/>
    </row>
    <row r="43" spans="12:13" x14ac:dyDescent="0.3">
      <c r="L43" s="23"/>
    </row>
  </sheetData>
  <mergeCells count="6">
    <mergeCell ref="L4:L17"/>
    <mergeCell ref="B3:D3"/>
    <mergeCell ref="B4:D4"/>
    <mergeCell ref="B5:D5"/>
    <mergeCell ref="B6:D6"/>
    <mergeCell ref="B7:D7"/>
  </mergeCells>
  <dataValidations count="1">
    <dataValidation type="list" showInputMessage="1" showErrorMessage="1" sqref="G1" xr:uid="{85209E6A-008B-4CC2-9824-955061C6BF5C}">
      <formula1>$M$4:$M$16</formula1>
    </dataValidation>
  </dataValidation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99C3C-C9DB-4C5E-9A13-FCCCB37A5D34}">
  <sheetPr>
    <outlinePr summaryBelow="0" summaryRight="0"/>
  </sheetPr>
  <dimension ref="A1:W69"/>
  <sheetViews>
    <sheetView zoomScale="70" zoomScaleNormal="70" workbookViewId="0">
      <pane ySplit="5" topLeftCell="A30" activePane="bottomLeft" state="frozen"/>
      <selection pane="bottomLeft" activeCell="B3" sqref="B3"/>
    </sheetView>
  </sheetViews>
  <sheetFormatPr defaultRowHeight="14.4" x14ac:dyDescent="0.3"/>
  <cols>
    <col min="1" max="1" width="13.21875" bestFit="1" customWidth="1"/>
    <col min="2" max="2" width="16.77734375" customWidth="1"/>
    <col min="3" max="3" width="24.5546875" bestFit="1" customWidth="1"/>
    <col min="4" max="4" width="16.77734375" bestFit="1" customWidth="1"/>
    <col min="5" max="5" width="13.44140625" bestFit="1" customWidth="1"/>
    <col min="6" max="6" width="18.77734375" bestFit="1" customWidth="1"/>
    <col min="7" max="7" width="13.5546875" bestFit="1" customWidth="1"/>
    <col min="8" max="8" width="15.77734375" bestFit="1" customWidth="1"/>
    <col min="9" max="9" width="14.21875" bestFit="1" customWidth="1"/>
    <col min="10" max="10" width="14.21875" customWidth="1"/>
    <col min="11" max="11" width="15.77734375" bestFit="1" customWidth="1"/>
    <col min="12" max="12" width="9.44140625" bestFit="1" customWidth="1"/>
    <col min="13" max="13" width="10.77734375" bestFit="1" customWidth="1"/>
    <col min="14" max="14" width="14.77734375" bestFit="1" customWidth="1"/>
    <col min="15" max="15" width="21.21875" bestFit="1" customWidth="1"/>
    <col min="16" max="16" width="14.5546875" bestFit="1" customWidth="1"/>
    <col min="17" max="18" width="14.5546875" customWidth="1"/>
    <col min="19" max="19" width="21.77734375" hidden="1" customWidth="1"/>
    <col min="20" max="20" width="21.77734375" bestFit="1" customWidth="1"/>
    <col min="21" max="21" width="23.5546875" customWidth="1"/>
    <col min="22" max="22" width="27.77734375" bestFit="1" customWidth="1"/>
    <col min="23" max="23" width="28.5546875" bestFit="1" customWidth="1"/>
  </cols>
  <sheetData>
    <row r="1" spans="1:23" ht="21" x14ac:dyDescent="0.4">
      <c r="A1" s="28" t="s">
        <v>0</v>
      </c>
      <c r="B1" s="29" t="str">
        <f>'Project Entry'!B1</f>
        <v>Blank</v>
      </c>
      <c r="C1" s="29"/>
      <c r="D1" s="29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28" t="s">
        <v>1</v>
      </c>
      <c r="B2" s="31">
        <f>'Project Entry'!B2</f>
        <v>45707</v>
      </c>
      <c r="C2" s="31"/>
      <c r="D2" s="31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41.4" x14ac:dyDescent="0.3">
      <c r="A3" s="32" t="s">
        <v>69</v>
      </c>
      <c r="B3" s="33" t="str">
        <f>'Project Entry'!G1</f>
        <v>Burlington/SoBu MSA</v>
      </c>
      <c r="C3" s="33"/>
      <c r="D3" s="33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customHeight="1" x14ac:dyDescent="0.3">
      <c r="A4" s="85" t="s">
        <v>29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6" t="s">
        <v>30</v>
      </c>
      <c r="M4" s="86"/>
      <c r="N4" s="86"/>
      <c r="O4" s="86"/>
      <c r="P4" s="86"/>
      <c r="Q4" s="86"/>
      <c r="R4" s="86"/>
      <c r="S4" s="1"/>
      <c r="T4" s="87" t="s">
        <v>31</v>
      </c>
      <c r="U4" s="87"/>
      <c r="V4" s="87"/>
      <c r="W4" s="87"/>
    </row>
    <row r="5" spans="1:23" ht="57.6" x14ac:dyDescent="0.3">
      <c r="A5" s="34" t="s">
        <v>92</v>
      </c>
      <c r="B5" s="35" t="s">
        <v>2</v>
      </c>
      <c r="C5" s="35" t="s">
        <v>3</v>
      </c>
      <c r="D5" s="35" t="s">
        <v>4</v>
      </c>
      <c r="E5" s="34" t="s">
        <v>54</v>
      </c>
      <c r="F5" s="35" t="s">
        <v>10</v>
      </c>
      <c r="G5" s="35" t="s">
        <v>32</v>
      </c>
      <c r="H5" s="35" t="s">
        <v>5</v>
      </c>
      <c r="I5" s="35" t="s">
        <v>6</v>
      </c>
      <c r="J5" s="34" t="s">
        <v>88</v>
      </c>
      <c r="K5" s="35" t="s">
        <v>7</v>
      </c>
      <c r="L5" s="37" t="s">
        <v>93</v>
      </c>
      <c r="M5" s="37" t="s">
        <v>86</v>
      </c>
      <c r="N5" s="36" t="s">
        <v>8</v>
      </c>
      <c r="O5" s="37" t="s">
        <v>94</v>
      </c>
      <c r="P5" s="37" t="s">
        <v>105</v>
      </c>
      <c r="Q5" s="37" t="s">
        <v>28</v>
      </c>
      <c r="R5" s="37" t="s">
        <v>27</v>
      </c>
      <c r="S5" s="38" t="s">
        <v>9</v>
      </c>
      <c r="T5" s="39" t="s">
        <v>102</v>
      </c>
      <c r="U5" s="39" t="s">
        <v>104</v>
      </c>
      <c r="V5" s="39" t="s">
        <v>103</v>
      </c>
      <c r="W5" s="39" t="s">
        <v>11</v>
      </c>
    </row>
    <row r="6" spans="1:23" s="40" customFormat="1" x14ac:dyDescent="0.3">
      <c r="A6" s="11"/>
      <c r="B6" s="11">
        <v>1</v>
      </c>
      <c r="C6" s="11"/>
      <c r="D6" s="12"/>
      <c r="E6" s="12"/>
      <c r="F6" s="13">
        <f t="shared" ref="F6:F69" si="0">ROUND((E6-D6)/365,0)</f>
        <v>0</v>
      </c>
      <c r="G6" s="11"/>
      <c r="H6" s="11"/>
      <c r="I6" s="11" t="s">
        <v>81</v>
      </c>
      <c r="J6" s="11"/>
      <c r="K6" s="11"/>
      <c r="L6" s="10"/>
      <c r="M6" s="10"/>
      <c r="N6" s="22">
        <f>Table24[[#This Row],[Current Rent]]+Table24[[#This Row],[Utility 
Allowance]]</f>
        <v>0</v>
      </c>
      <c r="O6" s="22" t="str">
        <f>IF(AND(Table24[[#This Row],[Gross Rent]]&gt;0,Table24[[#This Row],[Years Occupied]]&gt;0),ROUND(J6+(J6*(EFFECT(EFFECT(0.03,1)*F6,F6))),0),"N/A")</f>
        <v>N/A</v>
      </c>
      <c r="P6" s="14">
        <v>0.7</v>
      </c>
      <c r="Q6" s="22" cm="1">
        <f t="array" ref="Q6">INDEX(Table1[#All],MATCH('Project Entry'!G1&amp;P6,Table1[[#All],[Area]]&amp;Table1[[#All],[AMI]],0),MATCH(Table24[[#This Row],[Bedrooms]],Table1[[#Headers],[Area]:[B5]],0))</f>
        <v>2045</v>
      </c>
      <c r="R6" s="15" t="str" cm="1">
        <f t="array" ref="R6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Compliant</v>
      </c>
      <c r="S6" s="10">
        <v>0</v>
      </c>
      <c r="T6" s="10">
        <v>95000</v>
      </c>
      <c r="U6" s="63">
        <v>0.95</v>
      </c>
      <c r="V6" s="71">
        <v>111055</v>
      </c>
      <c r="W6" s="16" t="str" cm="1">
        <f t="array" ref="W6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7" spans="1:23" s="40" customFormat="1" x14ac:dyDescent="0.3">
      <c r="A7" s="11"/>
      <c r="B7" s="11"/>
      <c r="C7" s="11"/>
      <c r="D7" s="12"/>
      <c r="E7" s="12"/>
      <c r="F7" s="13">
        <f t="shared" si="0"/>
        <v>0</v>
      </c>
      <c r="G7" s="11"/>
      <c r="H7" s="11"/>
      <c r="I7" s="11"/>
      <c r="J7" s="11"/>
      <c r="K7" s="11"/>
      <c r="L7" s="10"/>
      <c r="M7" s="10"/>
      <c r="N7" s="22">
        <f>Table24[[#This Row],[Current Rent]]+Table24[[#This Row],[Utility 
Allowance]]</f>
        <v>0</v>
      </c>
      <c r="O7" s="22" t="str">
        <f>IF(AND(Table24[[#This Row],[Gross Rent]]&gt;0,Table24[[#This Row],[Years Occupied]]&gt;0),ROUND(J7+(J7*(EFFECT(EFFECT(0.03,1)*F7,F7))),0),"N/A")</f>
        <v>N/A</v>
      </c>
      <c r="P7" s="14"/>
      <c r="Q7" s="22" t="e" cm="1">
        <f t="array" ref="Q7">INDEX(Table1[#All],MATCH('Project Entry'!G2&amp;P7,Table1[[#All],[Area]]&amp;Table1[[#All],[AMI]],0),MATCH(Table24[[#This Row],[Bedrooms]],Table1[[#Headers],[Area]:[B5]],0))</f>
        <v>#N/A</v>
      </c>
      <c r="R7" s="15" t="e" cm="1">
        <f t="array" ref="R7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7" s="10">
        <v>0</v>
      </c>
      <c r="T7" s="10"/>
      <c r="U7" s="70"/>
      <c r="V7" s="71">
        <f>Table24[[#This Row],[Max Initial Income of Households Served (AMI %)]]+(Table24[[#This Row],[Max Initial Income of Households Served (AMI %)]]*0.25)</f>
        <v>0</v>
      </c>
      <c r="W7" s="16" t="str" cm="1">
        <f t="array" ref="W7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8" spans="1:23" s="40" customFormat="1" x14ac:dyDescent="0.3">
      <c r="A8" s="11"/>
      <c r="B8" s="11"/>
      <c r="C8" s="11"/>
      <c r="D8" s="12"/>
      <c r="E8" s="12"/>
      <c r="F8" s="13">
        <f t="shared" si="0"/>
        <v>0</v>
      </c>
      <c r="G8" s="11"/>
      <c r="H8" s="11"/>
      <c r="I8" s="11"/>
      <c r="J8" s="11"/>
      <c r="K8" s="11"/>
      <c r="L8" s="10"/>
      <c r="M8" s="10"/>
      <c r="N8" s="22">
        <f>Table24[[#This Row],[Current Rent]]+Table24[[#This Row],[Utility 
Allowance]]</f>
        <v>0</v>
      </c>
      <c r="O8" s="22" t="str">
        <f>IF(AND(Table24[[#This Row],[Gross Rent]]&gt;0,Table24[[#This Row],[Years Occupied]]&gt;0),ROUND(J8+(J8*(EFFECT(EFFECT(0.03,1)*F8,F8))),0),"N/A")</f>
        <v>N/A</v>
      </c>
      <c r="P8" s="14"/>
      <c r="Q8" s="22" t="e" cm="1">
        <f t="array" ref="Q8">INDEX(Table1[#All],MATCH('Project Entry'!G3&amp;P8,Table1[[#All],[Area]]&amp;Table1[[#All],[AMI]],0),MATCH(Table24[[#This Row],[Bedrooms]],Table1[[#Headers],[Area]:[B5]],0))</f>
        <v>#N/A</v>
      </c>
      <c r="R8" s="15" t="e" cm="1">
        <f t="array" ref="R8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8" s="10">
        <v>0</v>
      </c>
      <c r="T8" s="10"/>
      <c r="U8" s="70"/>
      <c r="V8" s="71">
        <f>Table24[[#This Row],[Max Initial Income of Households Served (AMI %)]]+(Table24[[#This Row],[Max Initial Income of Households Served (AMI %)]]*0.25)</f>
        <v>0</v>
      </c>
      <c r="W8" s="16" t="str" cm="1">
        <f t="array" ref="W8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9" spans="1:23" s="40" customFormat="1" x14ac:dyDescent="0.3">
      <c r="A9" s="11"/>
      <c r="B9" s="11"/>
      <c r="C9" s="11"/>
      <c r="D9" s="12"/>
      <c r="E9" s="12"/>
      <c r="F9" s="13">
        <f t="shared" si="0"/>
        <v>0</v>
      </c>
      <c r="G9" s="11"/>
      <c r="H9" s="11"/>
      <c r="I9" s="11"/>
      <c r="J9" s="11"/>
      <c r="K9" s="11"/>
      <c r="L9" s="10"/>
      <c r="M9" s="10"/>
      <c r="N9" s="22">
        <f>Table24[[#This Row],[Current Rent]]+Table24[[#This Row],[Utility 
Allowance]]</f>
        <v>0</v>
      </c>
      <c r="O9" s="22" t="str">
        <f>IF(AND(Table24[[#This Row],[Gross Rent]]&gt;0,Table24[[#This Row],[Years Occupied]]&gt;0),ROUND(J9+(J9*(EFFECT(EFFECT(0.03,1)*F9,F9))),0),"N/A")</f>
        <v>N/A</v>
      </c>
      <c r="P9" s="14"/>
      <c r="Q9" s="22" t="e" cm="1">
        <f t="array" ref="Q9">INDEX(Table1[#All],MATCH('Project Entry'!G4&amp;P9,Table1[[#All],[Area]]&amp;Table1[[#All],[AMI]],0),MATCH(Table24[[#This Row],[Bedrooms]],Table1[[#Headers],[Area]:[B5]],0))</f>
        <v>#N/A</v>
      </c>
      <c r="R9" s="15" t="e" cm="1">
        <f t="array" ref="R9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9" s="10"/>
      <c r="T9" s="10"/>
      <c r="U9" s="70"/>
      <c r="V9" s="71">
        <f>Table24[[#This Row],[Max Initial Income of Households Served (AMI %)]]+(Table24[[#This Row],[Max Initial Income of Households Served (AMI %)]]*0.25)</f>
        <v>0</v>
      </c>
      <c r="W9" s="16" t="str" cm="1">
        <f t="array" ref="W9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10" spans="1:23" s="40" customFormat="1" x14ac:dyDescent="0.3">
      <c r="A10" s="11"/>
      <c r="B10" s="11"/>
      <c r="C10" s="11"/>
      <c r="D10" s="12"/>
      <c r="E10" s="12"/>
      <c r="F10" s="13">
        <f t="shared" si="0"/>
        <v>0</v>
      </c>
      <c r="G10" s="11"/>
      <c r="H10" s="11"/>
      <c r="I10" s="11"/>
      <c r="J10" s="11"/>
      <c r="K10" s="11"/>
      <c r="L10" s="10"/>
      <c r="M10" s="10"/>
      <c r="N10" s="22">
        <f>Table24[[#This Row],[Current Rent]]+Table24[[#This Row],[Utility 
Allowance]]</f>
        <v>0</v>
      </c>
      <c r="O10" s="22" t="str">
        <f>IF(AND(Table24[[#This Row],[Gross Rent]]&gt;0,Table24[[#This Row],[Years Occupied]]&gt;0),ROUND(J10+(J10*(EFFECT(EFFECT(0.03,1)*F10,F10))),0),"N/A")</f>
        <v>N/A</v>
      </c>
      <c r="P10" s="14"/>
      <c r="Q10" s="22" t="e" cm="1">
        <f t="array" ref="Q10">INDEX(Table1[#All],MATCH('Project Entry'!G5&amp;P10,Table1[[#All],[Area]]&amp;Table1[[#All],[AMI]],0),MATCH(Table24[[#This Row],[Bedrooms]],Table1[[#Headers],[Area]:[B5]],0))</f>
        <v>#N/A</v>
      </c>
      <c r="R10" s="15" t="e" cm="1">
        <f t="array" ref="R10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10" s="10"/>
      <c r="T10" s="10"/>
      <c r="U10" s="70"/>
      <c r="V10" s="71">
        <f>Table24[[#This Row],[Max Initial Income of Households Served (AMI %)]]+(Table24[[#This Row],[Max Initial Income of Households Served (AMI %)]]*0.25)</f>
        <v>0</v>
      </c>
      <c r="W10" s="16" t="str" cm="1">
        <f t="array" ref="W10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11" spans="1:23" s="40" customFormat="1" x14ac:dyDescent="0.3">
      <c r="A11" s="11"/>
      <c r="B11" s="11"/>
      <c r="C11" s="11"/>
      <c r="D11" s="12"/>
      <c r="E11" s="12"/>
      <c r="F11" s="13">
        <f t="shared" si="0"/>
        <v>0</v>
      </c>
      <c r="G11" s="11"/>
      <c r="H11" s="11"/>
      <c r="I11" s="11"/>
      <c r="J11" s="11"/>
      <c r="K11" s="11"/>
      <c r="L11" s="10"/>
      <c r="M11" s="10"/>
      <c r="N11" s="22">
        <f>Table24[[#This Row],[Current Rent]]+Table24[[#This Row],[Utility 
Allowance]]</f>
        <v>0</v>
      </c>
      <c r="O11" s="22" t="str">
        <f>IF(AND(Table24[[#This Row],[Gross Rent]]&gt;0,Table24[[#This Row],[Years Occupied]]&gt;0),ROUND(J11+(J11*(EFFECT(EFFECT(0.03,1)*F11,F11))),0),"N/A")</f>
        <v>N/A</v>
      </c>
      <c r="P11" s="14"/>
      <c r="Q11" s="22" t="e" cm="1">
        <f t="array" ref="Q11">INDEX(Table1[#All],MATCH('Project Entry'!G6&amp;P11,Table1[[#All],[Area]]&amp;Table1[[#All],[AMI]],0),MATCH(Table24[[#This Row],[Bedrooms]],Table1[[#Headers],[Area]:[B5]],0))</f>
        <v>#N/A</v>
      </c>
      <c r="R11" s="15" t="e" cm="1">
        <f t="array" ref="R11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11" s="10"/>
      <c r="T11" s="10"/>
      <c r="U11" s="70"/>
      <c r="V11" s="71">
        <f>Table24[[#This Row],[Max Initial Income of Households Served (AMI %)]]+(Table24[[#This Row],[Max Initial Income of Households Served (AMI %)]]*0.25)</f>
        <v>0</v>
      </c>
      <c r="W11" s="16" t="str" cm="1">
        <f t="array" ref="W11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12" spans="1:23" s="40" customFormat="1" x14ac:dyDescent="0.3">
      <c r="A12" s="11"/>
      <c r="B12" s="11"/>
      <c r="C12" s="11"/>
      <c r="D12" s="12"/>
      <c r="E12" s="12"/>
      <c r="F12" s="13">
        <f t="shared" si="0"/>
        <v>0</v>
      </c>
      <c r="G12" s="11"/>
      <c r="H12" s="11"/>
      <c r="I12" s="11"/>
      <c r="J12" s="11"/>
      <c r="K12" s="11"/>
      <c r="L12" s="10"/>
      <c r="M12" s="10"/>
      <c r="N12" s="22">
        <f>Table24[[#This Row],[Current Rent]]+Table24[[#This Row],[Utility 
Allowance]]</f>
        <v>0</v>
      </c>
      <c r="O12" s="22" t="str">
        <f>IF(AND(Table24[[#This Row],[Gross Rent]]&gt;0,Table24[[#This Row],[Years Occupied]]&gt;0),ROUND(J12+(J12*(EFFECT(EFFECT(0.03,1)*F12,F12))),0),"N/A")</f>
        <v>N/A</v>
      </c>
      <c r="P12" s="14"/>
      <c r="Q12" s="22" t="e" cm="1">
        <f t="array" ref="Q12">INDEX(Table1[#All],MATCH('Project Entry'!G7&amp;P12,Table1[[#All],[Area]]&amp;Table1[[#All],[AMI]],0),MATCH(Table24[[#This Row],[Bedrooms]],Table1[[#Headers],[Area]:[B5]],0))</f>
        <v>#N/A</v>
      </c>
      <c r="R12" s="15" t="e" cm="1">
        <f t="array" ref="R12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12" s="10"/>
      <c r="T12" s="10"/>
      <c r="U12" s="70"/>
      <c r="V12" s="71">
        <f>Table24[[#This Row],[Max Initial Income of Households Served (AMI %)]]+(Table24[[#This Row],[Max Initial Income of Households Served (AMI %)]]*0.25)</f>
        <v>0</v>
      </c>
      <c r="W12" s="16" t="str" cm="1">
        <f t="array" ref="W12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13" spans="1:23" s="40" customFormat="1" x14ac:dyDescent="0.3">
      <c r="A13" s="11"/>
      <c r="B13" s="11"/>
      <c r="C13" s="11"/>
      <c r="D13" s="12"/>
      <c r="E13" s="12"/>
      <c r="F13" s="13">
        <f t="shared" si="0"/>
        <v>0</v>
      </c>
      <c r="G13" s="11"/>
      <c r="H13" s="11"/>
      <c r="I13" s="11"/>
      <c r="J13" s="11"/>
      <c r="K13" s="11"/>
      <c r="L13" s="10"/>
      <c r="M13" s="10"/>
      <c r="N13" s="22">
        <f>Table24[[#This Row],[Current Rent]]+Table24[[#This Row],[Utility 
Allowance]]</f>
        <v>0</v>
      </c>
      <c r="O13" s="22" t="str">
        <f>IF(AND(Table24[[#This Row],[Gross Rent]]&gt;0,Table24[[#This Row],[Years Occupied]]&gt;0),ROUND(J13+(J13*(EFFECT(EFFECT(0.03,1)*F13,F13))),0),"N/A")</f>
        <v>N/A</v>
      </c>
      <c r="P13" s="14"/>
      <c r="Q13" s="22" t="e" cm="1">
        <f t="array" ref="Q13">INDEX(Table1[#All],MATCH('Project Entry'!G8&amp;P13,Table1[[#All],[Area]]&amp;Table1[[#All],[AMI]],0),MATCH(Table24[[#This Row],[Bedrooms]],Table1[[#Headers],[Area]:[B5]],0))</f>
        <v>#N/A</v>
      </c>
      <c r="R13" s="15" t="e" cm="1">
        <f t="array" ref="R13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13" s="10"/>
      <c r="T13" s="10"/>
      <c r="U13" s="70"/>
      <c r="V13" s="71">
        <f>Table24[[#This Row],[Max Initial Income of Households Served (AMI %)]]+(Table24[[#This Row],[Max Initial Income of Households Served (AMI %)]]*0.25)</f>
        <v>0</v>
      </c>
      <c r="W13" s="16" t="str" cm="1">
        <f t="array" ref="W13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14" spans="1:23" s="40" customFormat="1" x14ac:dyDescent="0.3">
      <c r="A14" s="11"/>
      <c r="B14" s="11"/>
      <c r="C14" s="11"/>
      <c r="D14" s="12"/>
      <c r="E14" s="12"/>
      <c r="F14" s="13">
        <f t="shared" si="0"/>
        <v>0</v>
      </c>
      <c r="G14" s="11"/>
      <c r="H14" s="11"/>
      <c r="I14" s="11"/>
      <c r="J14" s="11"/>
      <c r="K14" s="11"/>
      <c r="L14" s="10"/>
      <c r="M14" s="10"/>
      <c r="N14" s="22">
        <f>Table24[[#This Row],[Current Rent]]+Table24[[#This Row],[Utility 
Allowance]]</f>
        <v>0</v>
      </c>
      <c r="O14" s="22" t="str">
        <f>IF(AND(Table24[[#This Row],[Gross Rent]]&gt;0,Table24[[#This Row],[Years Occupied]]&gt;0),ROUND(J14+(J14*(EFFECT(EFFECT(0.03,1)*F14,F14))),0),"N/A")</f>
        <v>N/A</v>
      </c>
      <c r="P14" s="14"/>
      <c r="Q14" s="22" t="e" cm="1">
        <f t="array" ref="Q14">INDEX(Table1[#All],MATCH('Project Entry'!G9&amp;P14,Table1[[#All],[Area]]&amp;Table1[[#All],[AMI]],0),MATCH(Table24[[#This Row],[Bedrooms]],Table1[[#Headers],[Area]:[B5]],0))</f>
        <v>#N/A</v>
      </c>
      <c r="R14" s="15" t="e" cm="1">
        <f t="array" ref="R14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14" s="10"/>
      <c r="T14" s="10"/>
      <c r="U14" s="70"/>
      <c r="V14" s="71">
        <f>Table24[[#This Row],[Max Initial Income of Households Served (AMI %)]]+(Table24[[#This Row],[Max Initial Income of Households Served (AMI %)]]*0.25)</f>
        <v>0</v>
      </c>
      <c r="W14" s="16" t="str" cm="1">
        <f t="array" ref="W14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15" spans="1:23" s="40" customFormat="1" x14ac:dyDescent="0.3">
      <c r="A15" s="11"/>
      <c r="B15" s="11"/>
      <c r="C15" s="11"/>
      <c r="D15" s="12"/>
      <c r="E15" s="12"/>
      <c r="F15" s="13">
        <f t="shared" si="0"/>
        <v>0</v>
      </c>
      <c r="G15" s="11"/>
      <c r="H15" s="11"/>
      <c r="I15" s="11"/>
      <c r="J15" s="11"/>
      <c r="K15" s="11"/>
      <c r="L15" s="10"/>
      <c r="M15" s="10"/>
      <c r="N15" s="22">
        <f>Table24[[#This Row],[Current Rent]]+Table24[[#This Row],[Utility 
Allowance]]</f>
        <v>0</v>
      </c>
      <c r="O15" s="22" t="str">
        <f>IF(AND(Table24[[#This Row],[Gross Rent]]&gt;0,Table24[[#This Row],[Years Occupied]]&gt;0),ROUND(J15+(J15*(EFFECT(EFFECT(0.03,1)*F15,F15))),0),"N/A")</f>
        <v>N/A</v>
      </c>
      <c r="P15" s="14"/>
      <c r="Q15" s="22" t="e" cm="1">
        <f t="array" ref="Q15">INDEX(Table1[#All],MATCH('Project Entry'!G10&amp;P15,Table1[[#All],[Area]]&amp;Table1[[#All],[AMI]],0),MATCH(Table24[[#This Row],[Bedrooms]],Table1[[#Headers],[Area]:[B5]],0))</f>
        <v>#N/A</v>
      </c>
      <c r="R15" s="15" t="e" cm="1">
        <f t="array" ref="R15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15" s="10"/>
      <c r="T15" s="10"/>
      <c r="U15" s="70"/>
      <c r="V15" s="71">
        <f>Table24[[#This Row],[Max Initial Income of Households Served (AMI %)]]+(Table24[[#This Row],[Max Initial Income of Households Served (AMI %)]]*0.25)</f>
        <v>0</v>
      </c>
      <c r="W15" s="16" t="str" cm="1">
        <f t="array" ref="W15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16" spans="1:23" s="40" customFormat="1" x14ac:dyDescent="0.3">
      <c r="A16" s="11"/>
      <c r="B16" s="11"/>
      <c r="C16" s="11"/>
      <c r="D16" s="12"/>
      <c r="E16" s="12"/>
      <c r="F16" s="13">
        <f t="shared" si="0"/>
        <v>0</v>
      </c>
      <c r="G16" s="11"/>
      <c r="H16" s="11"/>
      <c r="I16" s="11"/>
      <c r="J16" s="11"/>
      <c r="K16" s="11"/>
      <c r="L16" s="10"/>
      <c r="M16" s="10"/>
      <c r="N16" s="22">
        <f>Table24[[#This Row],[Current Rent]]+Table24[[#This Row],[Utility 
Allowance]]</f>
        <v>0</v>
      </c>
      <c r="O16" s="22" t="str">
        <f>IF(AND(Table24[[#This Row],[Gross Rent]]&gt;0,Table24[[#This Row],[Years Occupied]]&gt;0),ROUND(J16+(J16*(EFFECT(EFFECT(0.03,1)*F16,F16))),0),"N/A")</f>
        <v>N/A</v>
      </c>
      <c r="P16" s="14"/>
      <c r="Q16" s="22" t="e" cm="1">
        <f t="array" ref="Q16">INDEX(Table1[#All],MATCH('Project Entry'!G11&amp;P16,Table1[[#All],[Area]]&amp;Table1[[#All],[AMI]],0),MATCH(Table24[[#This Row],[Bedrooms]],Table1[[#Headers],[Area]:[B5]],0))</f>
        <v>#N/A</v>
      </c>
      <c r="R16" s="15" t="e" cm="1">
        <f t="array" ref="R16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16" s="10"/>
      <c r="T16" s="10"/>
      <c r="U16" s="70"/>
      <c r="V16" s="71">
        <f>Table24[[#This Row],[Max Initial Income of Households Served (AMI %)]]+(Table24[[#This Row],[Max Initial Income of Households Served (AMI %)]]*0.25)</f>
        <v>0</v>
      </c>
      <c r="W16" s="16" t="str" cm="1">
        <f t="array" ref="W16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17" spans="1:23" s="40" customFormat="1" x14ac:dyDescent="0.3">
      <c r="A17" s="11"/>
      <c r="B17" s="11"/>
      <c r="C17" s="11"/>
      <c r="D17" s="12"/>
      <c r="E17" s="12"/>
      <c r="F17" s="13">
        <f t="shared" si="0"/>
        <v>0</v>
      </c>
      <c r="G17" s="11"/>
      <c r="H17" s="11"/>
      <c r="I17" s="11"/>
      <c r="J17" s="11"/>
      <c r="K17" s="11"/>
      <c r="L17" s="10"/>
      <c r="M17" s="10"/>
      <c r="N17" s="22">
        <f>Table24[[#This Row],[Current Rent]]+Table24[[#This Row],[Utility 
Allowance]]</f>
        <v>0</v>
      </c>
      <c r="O17" s="22" t="str">
        <f>IF(AND(Table24[[#This Row],[Gross Rent]]&gt;0,Table24[[#This Row],[Years Occupied]]&gt;0),ROUND(J17+(J17*(EFFECT(EFFECT(0.03,1)*F17,F17))),0),"N/A")</f>
        <v>N/A</v>
      </c>
      <c r="P17" s="14"/>
      <c r="Q17" s="22" t="e" cm="1">
        <f t="array" ref="Q17">INDEX(Table1[#All],MATCH('Project Entry'!G12&amp;P17,Table1[[#All],[Area]]&amp;Table1[[#All],[AMI]],0),MATCH(Table24[[#This Row],[Bedrooms]],Table1[[#Headers],[Area]:[B5]],0))</f>
        <v>#N/A</v>
      </c>
      <c r="R17" s="15" t="e" cm="1">
        <f t="array" ref="R17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17" s="10"/>
      <c r="T17" s="10"/>
      <c r="U17" s="70"/>
      <c r="V17" s="71">
        <f>Table24[[#This Row],[Max Initial Income of Households Served (AMI %)]]+(Table24[[#This Row],[Max Initial Income of Households Served (AMI %)]]*0.25)</f>
        <v>0</v>
      </c>
      <c r="W17" s="16" t="str" cm="1">
        <f t="array" ref="W17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18" spans="1:23" x14ac:dyDescent="0.3">
      <c r="A18" s="40"/>
      <c r="B18" s="40"/>
      <c r="C18" s="40"/>
      <c r="D18" s="40"/>
      <c r="E18" s="40"/>
      <c r="F18" s="13">
        <f t="shared" si="0"/>
        <v>0</v>
      </c>
      <c r="G18" s="11"/>
      <c r="H18" s="11"/>
      <c r="I18" s="11"/>
      <c r="J18" s="40"/>
      <c r="K18" s="40"/>
      <c r="L18" s="40"/>
      <c r="M18" s="40"/>
      <c r="N18" s="22">
        <f>Table24[[#This Row],[Current Rent]]+Table24[[#This Row],[Utility 
Allowance]]</f>
        <v>0</v>
      </c>
      <c r="O18" s="41" t="str">
        <f>IF(AND(Table24[[#This Row],[Gross Rent]]&gt;0,Table24[[#This Row],[Years Occupied]]&gt;0),ROUND(J18+(J18*(EFFECT(EFFECT(0.03,1)*F18,F18))),0),"N/A")</f>
        <v>N/A</v>
      </c>
      <c r="P18" s="14"/>
      <c r="Q18" s="22" t="e" cm="1">
        <f t="array" ref="Q18">INDEX(Table1[#All],MATCH('Project Entry'!G13&amp;P18,Table1[[#All],[Area]]&amp;Table1[[#All],[AMI]],0),MATCH(Table24[[#This Row],[Bedrooms]],Table1[[#Headers],[Area]:[B5]],0))</f>
        <v>#N/A</v>
      </c>
      <c r="R18" s="15" t="e" cm="1">
        <f t="array" ref="R18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18" s="40"/>
      <c r="T18" s="40"/>
      <c r="U18" s="70"/>
      <c r="V18" s="71">
        <f>Table24[[#This Row],[Max Initial Income of Households Served (AMI %)]]+(Table24[[#This Row],[Max Initial Income of Households Served (AMI %)]]*0.25)</f>
        <v>0</v>
      </c>
      <c r="W18" s="16" t="str" cm="1">
        <f t="array" ref="W18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19" spans="1:23" x14ac:dyDescent="0.3">
      <c r="A19" s="40"/>
      <c r="B19" s="40"/>
      <c r="C19" s="40"/>
      <c r="D19" s="40"/>
      <c r="E19" s="40"/>
      <c r="F19" s="13">
        <f t="shared" si="0"/>
        <v>0</v>
      </c>
      <c r="G19" s="11"/>
      <c r="H19" s="11"/>
      <c r="I19" s="11"/>
      <c r="J19" s="40"/>
      <c r="K19" s="40"/>
      <c r="L19" s="40"/>
      <c r="M19" s="40"/>
      <c r="N19" s="22">
        <f>Table24[[#This Row],[Current Rent]]+Table24[[#This Row],[Utility 
Allowance]]</f>
        <v>0</v>
      </c>
      <c r="O19" s="41" t="str">
        <f>IF(AND(Table24[[#This Row],[Gross Rent]]&gt;0,Table24[[#This Row],[Years Occupied]]&gt;0),ROUND(J19+(J19*(EFFECT(EFFECT(0.03,1)*F19,F19))),0),"N/A")</f>
        <v>N/A</v>
      </c>
      <c r="P19" s="14"/>
      <c r="Q19" s="22" t="e" cm="1">
        <f t="array" ref="Q19">INDEX(Table1[#All],MATCH('Project Entry'!G14&amp;P19,Table1[[#All],[Area]]&amp;Table1[[#All],[AMI]],0),MATCH(Table24[[#This Row],[Bedrooms]],Table1[[#Headers],[Area]:[B5]],0))</f>
        <v>#N/A</v>
      </c>
      <c r="R19" s="15" t="e" cm="1">
        <f t="array" ref="R19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19" s="40"/>
      <c r="T19" s="40"/>
      <c r="U19" s="70"/>
      <c r="V19" s="71">
        <f>Table24[[#This Row],[Max Initial Income of Households Served (AMI %)]]+(Table24[[#This Row],[Max Initial Income of Households Served (AMI %)]]*0.25)</f>
        <v>0</v>
      </c>
      <c r="W19" s="16" t="str" cm="1">
        <f t="array" ref="W19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20" spans="1:23" x14ac:dyDescent="0.3">
      <c r="A20" s="40"/>
      <c r="B20" s="40"/>
      <c r="C20" s="40"/>
      <c r="D20" s="40"/>
      <c r="E20" s="40"/>
      <c r="F20" s="13">
        <f t="shared" si="0"/>
        <v>0</v>
      </c>
      <c r="G20" s="11"/>
      <c r="H20" s="11"/>
      <c r="I20" s="11"/>
      <c r="J20" s="40"/>
      <c r="K20" s="40"/>
      <c r="L20" s="40"/>
      <c r="M20" s="40"/>
      <c r="N20" s="22">
        <f>Table24[[#This Row],[Current Rent]]+Table24[[#This Row],[Utility 
Allowance]]</f>
        <v>0</v>
      </c>
      <c r="O20" s="41" t="str">
        <f>IF(AND(Table24[[#This Row],[Gross Rent]]&gt;0,Table24[[#This Row],[Years Occupied]]&gt;0),ROUND(J20+(J20*(EFFECT(EFFECT(0.03,1)*F20,F20))),0),"N/A")</f>
        <v>N/A</v>
      </c>
      <c r="P20" s="14"/>
      <c r="Q20" s="22" t="e" cm="1">
        <f t="array" ref="Q20">INDEX(Table1[#All],MATCH('Project Entry'!G15&amp;P20,Table1[[#All],[Area]]&amp;Table1[[#All],[AMI]],0),MATCH(Table24[[#This Row],[Bedrooms]],Table1[[#Headers],[Area]:[B5]],0))</f>
        <v>#N/A</v>
      </c>
      <c r="R20" s="15" t="e" cm="1">
        <f t="array" ref="R20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20" s="40"/>
      <c r="T20" s="40"/>
      <c r="U20" s="70"/>
      <c r="V20" s="71">
        <f>Table24[[#This Row],[Max Initial Income of Households Served (AMI %)]]+(Table24[[#This Row],[Max Initial Income of Households Served (AMI %)]]*0.25)</f>
        <v>0</v>
      </c>
      <c r="W20" s="16" t="str" cm="1">
        <f t="array" ref="W20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21" spans="1:23" x14ac:dyDescent="0.3">
      <c r="A21" s="40"/>
      <c r="B21" s="40"/>
      <c r="C21" s="40"/>
      <c r="D21" s="40"/>
      <c r="E21" s="40"/>
      <c r="F21" s="13">
        <f t="shared" si="0"/>
        <v>0</v>
      </c>
      <c r="G21" s="11"/>
      <c r="H21" s="11"/>
      <c r="I21" s="11"/>
      <c r="J21" s="40"/>
      <c r="K21" s="40"/>
      <c r="L21" s="40"/>
      <c r="M21" s="40"/>
      <c r="N21" s="22">
        <f>Table24[[#This Row],[Current Rent]]+Table24[[#This Row],[Utility 
Allowance]]</f>
        <v>0</v>
      </c>
      <c r="O21" s="41" t="str">
        <f>IF(AND(Table24[[#This Row],[Gross Rent]]&gt;0,Table24[[#This Row],[Years Occupied]]&gt;0),ROUND(J21+(J21*(EFFECT(EFFECT(0.03,1)*F21,F21))),0),"N/A")</f>
        <v>N/A</v>
      </c>
      <c r="P21" s="14"/>
      <c r="Q21" s="22" t="e" cm="1">
        <f t="array" ref="Q21">INDEX(Table1[#All],MATCH('Project Entry'!G16&amp;P21,Table1[[#All],[Area]]&amp;Table1[[#All],[AMI]],0),MATCH(Table24[[#This Row],[Bedrooms]],Table1[[#Headers],[Area]:[B5]],0))</f>
        <v>#N/A</v>
      </c>
      <c r="R21" s="15" t="e" cm="1">
        <f t="array" ref="R21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21" s="40"/>
      <c r="T21" s="40"/>
      <c r="U21" s="70"/>
      <c r="V21" s="71">
        <f>Table24[[#This Row],[Max Initial Income of Households Served (AMI %)]]+(Table24[[#This Row],[Max Initial Income of Households Served (AMI %)]]*0.25)</f>
        <v>0</v>
      </c>
      <c r="W21" s="16" t="str" cm="1">
        <f t="array" ref="W21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22" spans="1:23" x14ac:dyDescent="0.3">
      <c r="A22" s="40"/>
      <c r="B22" s="40"/>
      <c r="C22" s="40"/>
      <c r="D22" s="40"/>
      <c r="E22" s="40"/>
      <c r="F22" s="13">
        <f t="shared" si="0"/>
        <v>0</v>
      </c>
      <c r="G22" s="11"/>
      <c r="H22" s="11"/>
      <c r="I22" s="11"/>
      <c r="J22" s="40"/>
      <c r="K22" s="40"/>
      <c r="L22" s="40"/>
      <c r="M22" s="40"/>
      <c r="N22" s="22">
        <f>Table24[[#This Row],[Current Rent]]+Table24[[#This Row],[Utility 
Allowance]]</f>
        <v>0</v>
      </c>
      <c r="O22" s="41" t="str">
        <f>IF(AND(Table24[[#This Row],[Gross Rent]]&gt;0,Table24[[#This Row],[Years Occupied]]&gt;0),ROUND(J22+(J22*(EFFECT(EFFECT(0.03,1)*F22,F22))),0),"N/A")</f>
        <v>N/A</v>
      </c>
      <c r="P22" s="14"/>
      <c r="Q22" s="22" t="e" cm="1">
        <f t="array" ref="Q22">INDEX(Table1[#All],MATCH('Project Entry'!G17&amp;P22,Table1[[#All],[Area]]&amp;Table1[[#All],[AMI]],0),MATCH(Table24[[#This Row],[Bedrooms]],Table1[[#Headers],[Area]:[B5]],0))</f>
        <v>#N/A</v>
      </c>
      <c r="R22" s="15" t="e" cm="1">
        <f t="array" ref="R22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22" s="40"/>
      <c r="T22" s="40"/>
      <c r="U22" s="70"/>
      <c r="V22" s="71">
        <f>Table24[[#This Row],[Max Initial Income of Households Served (AMI %)]]+(Table24[[#This Row],[Max Initial Income of Households Served (AMI %)]]*0.25)</f>
        <v>0</v>
      </c>
      <c r="W22" s="16" t="str" cm="1">
        <f t="array" ref="W22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23" spans="1:23" x14ac:dyDescent="0.3">
      <c r="A23" s="40"/>
      <c r="B23" s="40"/>
      <c r="C23" s="40"/>
      <c r="D23" s="40"/>
      <c r="E23" s="40"/>
      <c r="F23" s="13">
        <f t="shared" si="0"/>
        <v>0</v>
      </c>
      <c r="G23" s="11"/>
      <c r="H23" s="11"/>
      <c r="I23" s="11"/>
      <c r="J23" s="40"/>
      <c r="K23" s="40"/>
      <c r="L23" s="40"/>
      <c r="M23" s="40"/>
      <c r="N23" s="22">
        <f>Table24[[#This Row],[Current Rent]]+Table24[[#This Row],[Utility 
Allowance]]</f>
        <v>0</v>
      </c>
      <c r="O23" s="41" t="str">
        <f>IF(AND(Table24[[#This Row],[Gross Rent]]&gt;0,Table24[[#This Row],[Years Occupied]]&gt;0),ROUND(J23+(J23*(EFFECT(EFFECT(0.03,1)*F23,F23))),0),"N/A")</f>
        <v>N/A</v>
      </c>
      <c r="P23" s="14"/>
      <c r="Q23" s="22" t="e" cm="1">
        <f t="array" ref="Q23">INDEX(Table1[#All],MATCH('Project Entry'!G18&amp;P23,Table1[[#All],[Area]]&amp;Table1[[#All],[AMI]],0),MATCH(Table24[[#This Row],[Bedrooms]],Table1[[#Headers],[Area]:[B5]],0))</f>
        <v>#N/A</v>
      </c>
      <c r="R23" s="15" t="e" cm="1">
        <f t="array" ref="R23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23" s="40"/>
      <c r="T23" s="40"/>
      <c r="U23" s="70"/>
      <c r="V23" s="71">
        <f>Table24[[#This Row],[Max Initial Income of Households Served (AMI %)]]+(Table24[[#This Row],[Max Initial Income of Households Served (AMI %)]]*0.25)</f>
        <v>0</v>
      </c>
      <c r="W23" s="16" t="str" cm="1">
        <f t="array" ref="W23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24" spans="1:23" x14ac:dyDescent="0.3">
      <c r="A24" s="40"/>
      <c r="B24" s="40"/>
      <c r="C24" s="40"/>
      <c r="D24" s="40"/>
      <c r="E24" s="40"/>
      <c r="F24" s="13">
        <f t="shared" si="0"/>
        <v>0</v>
      </c>
      <c r="G24" s="11"/>
      <c r="H24" s="11"/>
      <c r="I24" s="11"/>
      <c r="J24" s="40"/>
      <c r="K24" s="40"/>
      <c r="L24" s="40"/>
      <c r="M24" s="40"/>
      <c r="N24" s="22">
        <f>Table24[[#This Row],[Current Rent]]+Table24[[#This Row],[Utility 
Allowance]]</f>
        <v>0</v>
      </c>
      <c r="O24" s="41" t="str">
        <f>IF(AND(Table24[[#This Row],[Gross Rent]]&gt;0,Table24[[#This Row],[Years Occupied]]&gt;0),ROUND(J24+(J24*(EFFECT(EFFECT(0.03,1)*F24,F24))),0),"N/A")</f>
        <v>N/A</v>
      </c>
      <c r="P24" s="14"/>
      <c r="Q24" s="22" t="e" cm="1">
        <f t="array" ref="Q24">INDEX(Table1[#All],MATCH('Project Entry'!G19&amp;P24,Table1[[#All],[Area]]&amp;Table1[[#All],[AMI]],0),MATCH(Table24[[#This Row],[Bedrooms]],Table1[[#Headers],[Area]:[B5]],0))</f>
        <v>#N/A</v>
      </c>
      <c r="R24" s="15" t="e" cm="1">
        <f t="array" ref="R24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24" s="40"/>
      <c r="T24" s="40"/>
      <c r="U24" s="70"/>
      <c r="V24" s="71">
        <f>Table24[[#This Row],[Max Initial Income of Households Served (AMI %)]]+(Table24[[#This Row],[Max Initial Income of Households Served (AMI %)]]*0.25)</f>
        <v>0</v>
      </c>
      <c r="W24" s="16" t="str" cm="1">
        <f t="array" ref="W24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25" spans="1:23" x14ac:dyDescent="0.3">
      <c r="A25" s="40"/>
      <c r="B25" s="40"/>
      <c r="C25" s="40"/>
      <c r="D25" s="40"/>
      <c r="E25" s="40"/>
      <c r="F25" s="13">
        <f t="shared" si="0"/>
        <v>0</v>
      </c>
      <c r="G25" s="11"/>
      <c r="H25" s="11"/>
      <c r="I25" s="11"/>
      <c r="J25" s="40"/>
      <c r="K25" s="40"/>
      <c r="L25" s="40"/>
      <c r="M25" s="40"/>
      <c r="N25" s="22">
        <f>Table24[[#This Row],[Current Rent]]+Table24[[#This Row],[Utility 
Allowance]]</f>
        <v>0</v>
      </c>
      <c r="O25" s="41" t="str">
        <f>IF(AND(Table24[[#This Row],[Gross Rent]]&gt;0,Table24[[#This Row],[Years Occupied]]&gt;0),ROUND(J25+(J25*(EFFECT(EFFECT(0.03,1)*F25,F25))),0),"N/A")</f>
        <v>N/A</v>
      </c>
      <c r="P25" s="14"/>
      <c r="Q25" s="22" t="e" cm="1">
        <f t="array" ref="Q25">INDEX(Table1[#All],MATCH('Project Entry'!G20&amp;P25,Table1[[#All],[Area]]&amp;Table1[[#All],[AMI]],0),MATCH(Table24[[#This Row],[Bedrooms]],Table1[[#Headers],[Area]:[B5]],0))</f>
        <v>#N/A</v>
      </c>
      <c r="R25" s="15" t="e" cm="1">
        <f t="array" ref="R25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25" s="40"/>
      <c r="T25" s="40"/>
      <c r="U25" s="70"/>
      <c r="V25" s="71">
        <f>Table24[[#This Row],[Max Initial Income of Households Served (AMI %)]]+(Table24[[#This Row],[Max Initial Income of Households Served (AMI %)]]*0.25)</f>
        <v>0</v>
      </c>
      <c r="W25" s="16" t="str" cm="1">
        <f t="array" ref="W25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26" spans="1:23" x14ac:dyDescent="0.3">
      <c r="A26" s="40"/>
      <c r="B26" s="40"/>
      <c r="C26" s="40"/>
      <c r="D26" s="40"/>
      <c r="E26" s="40"/>
      <c r="F26" s="13">
        <f t="shared" si="0"/>
        <v>0</v>
      </c>
      <c r="G26" s="11"/>
      <c r="H26" s="11"/>
      <c r="I26" s="11"/>
      <c r="J26" s="40"/>
      <c r="K26" s="40"/>
      <c r="L26" s="40"/>
      <c r="M26" s="40"/>
      <c r="N26" s="22">
        <f>Table24[[#This Row],[Current Rent]]+Table24[[#This Row],[Utility 
Allowance]]</f>
        <v>0</v>
      </c>
      <c r="O26" s="41" t="str">
        <f>IF(AND(Table24[[#This Row],[Gross Rent]]&gt;0,Table24[[#This Row],[Years Occupied]]&gt;0),ROUND(J26+(J26*(EFFECT(EFFECT(0.03,1)*F26,F26))),0),"N/A")</f>
        <v>N/A</v>
      </c>
      <c r="P26" s="14"/>
      <c r="Q26" s="22" t="e" cm="1">
        <f t="array" ref="Q26">INDEX(Table1[#All],MATCH('Project Entry'!G21&amp;P26,Table1[[#All],[Area]]&amp;Table1[[#All],[AMI]],0),MATCH(Table24[[#This Row],[Bedrooms]],Table1[[#Headers],[Area]:[B5]],0))</f>
        <v>#N/A</v>
      </c>
      <c r="R26" s="15" t="e" cm="1">
        <f t="array" ref="R26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26" s="40"/>
      <c r="T26" s="40"/>
      <c r="U26" s="70"/>
      <c r="V26" s="71">
        <f>Table24[[#This Row],[Max Initial Income of Households Served (AMI %)]]+(Table24[[#This Row],[Max Initial Income of Households Served (AMI %)]]*0.25)</f>
        <v>0</v>
      </c>
      <c r="W26" s="16" t="str" cm="1">
        <f t="array" ref="W26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27" spans="1:23" x14ac:dyDescent="0.3">
      <c r="A27" s="40"/>
      <c r="B27" s="40"/>
      <c r="C27" s="40"/>
      <c r="D27" s="40"/>
      <c r="E27" s="40"/>
      <c r="F27" s="13">
        <f t="shared" si="0"/>
        <v>0</v>
      </c>
      <c r="G27" s="11"/>
      <c r="H27" s="11"/>
      <c r="I27" s="11"/>
      <c r="J27" s="40"/>
      <c r="K27" s="40"/>
      <c r="L27" s="40"/>
      <c r="M27" s="40"/>
      <c r="N27" s="22">
        <f>Table24[[#This Row],[Current Rent]]+Table24[[#This Row],[Utility 
Allowance]]</f>
        <v>0</v>
      </c>
      <c r="O27" s="41" t="str">
        <f>IF(AND(Table24[[#This Row],[Gross Rent]]&gt;0,Table24[[#This Row],[Years Occupied]]&gt;0),ROUND(J27+(J27*(EFFECT(EFFECT(0.03,1)*F27,F27))),0),"N/A")</f>
        <v>N/A</v>
      </c>
      <c r="P27" s="14"/>
      <c r="Q27" s="22" t="e" cm="1">
        <f t="array" ref="Q27">INDEX(Table1[#All],MATCH('Project Entry'!G22&amp;P27,Table1[[#All],[Area]]&amp;Table1[[#All],[AMI]],0),MATCH(Table24[[#This Row],[Bedrooms]],Table1[[#Headers],[Area]:[B5]],0))</f>
        <v>#N/A</v>
      </c>
      <c r="R27" s="15" t="e" cm="1">
        <f t="array" ref="R27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27" s="40"/>
      <c r="T27" s="40"/>
      <c r="U27" s="70"/>
      <c r="V27" s="71">
        <f>Table24[[#This Row],[Max Initial Income of Households Served (AMI %)]]+(Table24[[#This Row],[Max Initial Income of Households Served (AMI %)]]*0.25)</f>
        <v>0</v>
      </c>
      <c r="W27" s="16" t="str" cm="1">
        <f t="array" ref="W27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28" spans="1:23" x14ac:dyDescent="0.3">
      <c r="A28" s="40"/>
      <c r="B28" s="40"/>
      <c r="C28" s="40"/>
      <c r="D28" s="40"/>
      <c r="E28" s="40"/>
      <c r="F28" s="13">
        <f t="shared" si="0"/>
        <v>0</v>
      </c>
      <c r="G28" s="11"/>
      <c r="H28" s="11"/>
      <c r="I28" s="11"/>
      <c r="J28" s="40"/>
      <c r="K28" s="40"/>
      <c r="L28" s="40"/>
      <c r="M28" s="40"/>
      <c r="N28" s="22">
        <f>Table24[[#This Row],[Current Rent]]+Table24[[#This Row],[Utility 
Allowance]]</f>
        <v>0</v>
      </c>
      <c r="O28" s="41" t="str">
        <f>IF(AND(Table24[[#This Row],[Gross Rent]]&gt;0,Table24[[#This Row],[Years Occupied]]&gt;0),ROUND(J28+(J28*(EFFECT(EFFECT(0.03,1)*F28,F28))),0),"N/A")</f>
        <v>N/A</v>
      </c>
      <c r="P28" s="14"/>
      <c r="Q28" s="22" t="e" cm="1">
        <f t="array" ref="Q28">INDEX(Table1[#All],MATCH('Project Entry'!G23&amp;P28,Table1[[#All],[Area]]&amp;Table1[[#All],[AMI]],0),MATCH(Table24[[#This Row],[Bedrooms]],Table1[[#Headers],[Area]:[B5]],0))</f>
        <v>#N/A</v>
      </c>
      <c r="R28" s="15" t="e" cm="1">
        <f t="array" ref="R28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28" s="40"/>
      <c r="T28" s="40"/>
      <c r="U28" s="70"/>
      <c r="V28" s="71">
        <f>Table24[[#This Row],[Max Initial Income of Households Served (AMI %)]]+(Table24[[#This Row],[Max Initial Income of Households Served (AMI %)]]*0.25)</f>
        <v>0</v>
      </c>
      <c r="W28" s="16" t="str" cm="1">
        <f t="array" ref="W28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29" spans="1:23" x14ac:dyDescent="0.3">
      <c r="A29" s="40"/>
      <c r="B29" s="40"/>
      <c r="C29" s="40"/>
      <c r="D29" s="40"/>
      <c r="E29" s="40"/>
      <c r="F29" s="13">
        <f t="shared" si="0"/>
        <v>0</v>
      </c>
      <c r="G29" s="11"/>
      <c r="H29" s="11"/>
      <c r="I29" s="11"/>
      <c r="J29" s="40"/>
      <c r="K29" s="40"/>
      <c r="L29" s="40"/>
      <c r="M29" s="40"/>
      <c r="N29" s="22">
        <f>Table24[[#This Row],[Current Rent]]+Table24[[#This Row],[Utility 
Allowance]]</f>
        <v>0</v>
      </c>
      <c r="O29" s="41" t="str">
        <f>IF(AND(Table24[[#This Row],[Gross Rent]]&gt;0,Table24[[#This Row],[Years Occupied]]&gt;0),ROUND(J29+(J29*(EFFECT(EFFECT(0.03,1)*F29,F29))),0),"N/A")</f>
        <v>N/A</v>
      </c>
      <c r="P29" s="14"/>
      <c r="Q29" s="22" t="e" cm="1">
        <f t="array" ref="Q29">INDEX(Table1[#All],MATCH('Project Entry'!G24&amp;P29,Table1[[#All],[Area]]&amp;Table1[[#All],[AMI]],0),MATCH(Table24[[#This Row],[Bedrooms]],Table1[[#Headers],[Area]:[B5]],0))</f>
        <v>#N/A</v>
      </c>
      <c r="R29" s="15" t="e" cm="1">
        <f t="array" ref="R29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29" s="40"/>
      <c r="T29" s="40"/>
      <c r="U29" s="70"/>
      <c r="V29" s="71">
        <f>Table24[[#This Row],[Max Initial Income of Households Served (AMI %)]]+(Table24[[#This Row],[Max Initial Income of Households Served (AMI %)]]*0.25)</f>
        <v>0</v>
      </c>
      <c r="W29" s="16" t="str" cm="1">
        <f t="array" ref="W29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30" spans="1:23" x14ac:dyDescent="0.3">
      <c r="A30" s="40"/>
      <c r="B30" s="40"/>
      <c r="C30" s="40"/>
      <c r="D30" s="40"/>
      <c r="E30" s="40"/>
      <c r="F30" s="13">
        <f t="shared" si="0"/>
        <v>0</v>
      </c>
      <c r="G30" s="11"/>
      <c r="H30" s="11"/>
      <c r="I30" s="11"/>
      <c r="J30" s="40"/>
      <c r="K30" s="40"/>
      <c r="L30" s="40"/>
      <c r="M30" s="40"/>
      <c r="N30" s="22">
        <f>Table24[[#This Row],[Current Rent]]+Table24[[#This Row],[Utility 
Allowance]]</f>
        <v>0</v>
      </c>
      <c r="O30" s="41" t="str">
        <f>IF(AND(Table24[[#This Row],[Gross Rent]]&gt;0,Table24[[#This Row],[Years Occupied]]&gt;0),ROUND(J30+(J30*(EFFECT(EFFECT(0.03,1)*F30,F30))),0),"N/A")</f>
        <v>N/A</v>
      </c>
      <c r="P30" s="14"/>
      <c r="Q30" s="22" t="e" cm="1">
        <f t="array" ref="Q30">INDEX(Table1[#All],MATCH('Project Entry'!G25&amp;P30,Table1[[#All],[Area]]&amp;Table1[[#All],[AMI]],0),MATCH(Table24[[#This Row],[Bedrooms]],Table1[[#Headers],[Area]:[B5]],0))</f>
        <v>#N/A</v>
      </c>
      <c r="R30" s="15" t="e" cm="1">
        <f t="array" ref="R30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30" s="40"/>
      <c r="T30" s="40"/>
      <c r="U30" s="70"/>
      <c r="V30" s="71">
        <f>Table24[[#This Row],[Max Initial Income of Households Served (AMI %)]]+(Table24[[#This Row],[Max Initial Income of Households Served (AMI %)]]*0.25)</f>
        <v>0</v>
      </c>
      <c r="W30" s="16" t="str" cm="1">
        <f t="array" ref="W30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31" spans="1:23" x14ac:dyDescent="0.3">
      <c r="A31" s="40"/>
      <c r="B31" s="40"/>
      <c r="C31" s="40"/>
      <c r="D31" s="40"/>
      <c r="E31" s="40"/>
      <c r="F31" s="13">
        <f t="shared" si="0"/>
        <v>0</v>
      </c>
      <c r="G31" s="11"/>
      <c r="H31" s="11"/>
      <c r="I31" s="11"/>
      <c r="J31" s="40"/>
      <c r="K31" s="40"/>
      <c r="L31" s="40"/>
      <c r="M31" s="40"/>
      <c r="N31" s="22">
        <f>Table24[[#This Row],[Current Rent]]+Table24[[#This Row],[Utility 
Allowance]]</f>
        <v>0</v>
      </c>
      <c r="O31" s="41" t="str">
        <f>IF(AND(Table24[[#This Row],[Gross Rent]]&gt;0,Table24[[#This Row],[Years Occupied]]&gt;0),ROUND(J31+(J31*(EFFECT(EFFECT(0.03,1)*F31,F31))),0),"N/A")</f>
        <v>N/A</v>
      </c>
      <c r="P31" s="14"/>
      <c r="Q31" s="22" t="e" cm="1">
        <f t="array" ref="Q31">INDEX(Table1[#All],MATCH('Project Entry'!G26&amp;P31,Table1[[#All],[Area]]&amp;Table1[[#All],[AMI]],0),MATCH(Table24[[#This Row],[Bedrooms]],Table1[[#Headers],[Area]:[B5]],0))</f>
        <v>#N/A</v>
      </c>
      <c r="R31" s="15" t="e" cm="1">
        <f t="array" ref="R31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31" s="40"/>
      <c r="T31" s="40"/>
      <c r="U31" s="70"/>
      <c r="V31" s="71">
        <f>Table24[[#This Row],[Max Initial Income of Households Served (AMI %)]]+(Table24[[#This Row],[Max Initial Income of Households Served (AMI %)]]*0.25)</f>
        <v>0</v>
      </c>
      <c r="W31" s="16" t="str" cm="1">
        <f t="array" ref="W31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32" spans="1:23" x14ac:dyDescent="0.3">
      <c r="A32" s="40"/>
      <c r="B32" s="40"/>
      <c r="C32" s="40"/>
      <c r="D32" s="40"/>
      <c r="E32" s="40"/>
      <c r="F32" s="13">
        <f t="shared" si="0"/>
        <v>0</v>
      </c>
      <c r="G32" s="11"/>
      <c r="H32" s="11"/>
      <c r="I32" s="11"/>
      <c r="J32" s="40"/>
      <c r="K32" s="40"/>
      <c r="L32" s="40"/>
      <c r="M32" s="40"/>
      <c r="N32" s="22">
        <f>Table24[[#This Row],[Current Rent]]+Table24[[#This Row],[Utility 
Allowance]]</f>
        <v>0</v>
      </c>
      <c r="O32" s="41" t="str">
        <f>IF(AND(Table24[[#This Row],[Gross Rent]]&gt;0,Table24[[#This Row],[Years Occupied]]&gt;0),ROUND(J32+(J32*(EFFECT(EFFECT(0.03,1)*F32,F32))),0),"N/A")</f>
        <v>N/A</v>
      </c>
      <c r="P32" s="14"/>
      <c r="Q32" s="22" t="e" cm="1">
        <f t="array" ref="Q32">INDEX(Table1[#All],MATCH('Project Entry'!G27&amp;P32,Table1[[#All],[Area]]&amp;Table1[[#All],[AMI]],0),MATCH(Table24[[#This Row],[Bedrooms]],Table1[[#Headers],[Area]:[B5]],0))</f>
        <v>#N/A</v>
      </c>
      <c r="R32" s="15" t="e" cm="1">
        <f t="array" ref="R32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32" s="40"/>
      <c r="T32" s="40"/>
      <c r="U32" s="70"/>
      <c r="V32" s="71">
        <f>Table24[[#This Row],[Max Initial Income of Households Served (AMI %)]]+(Table24[[#This Row],[Max Initial Income of Households Served (AMI %)]]*0.25)</f>
        <v>0</v>
      </c>
      <c r="W32" s="16" t="str" cm="1">
        <f t="array" ref="W32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33" spans="1:23" x14ac:dyDescent="0.3">
      <c r="A33" s="40"/>
      <c r="B33" s="40"/>
      <c r="C33" s="40"/>
      <c r="D33" s="40"/>
      <c r="E33" s="40"/>
      <c r="F33" s="13">
        <f t="shared" si="0"/>
        <v>0</v>
      </c>
      <c r="G33" s="11"/>
      <c r="H33" s="11"/>
      <c r="I33" s="11"/>
      <c r="J33" s="40"/>
      <c r="K33" s="40"/>
      <c r="L33" s="40"/>
      <c r="M33" s="40"/>
      <c r="N33" s="22">
        <f>Table24[[#This Row],[Current Rent]]+Table24[[#This Row],[Utility 
Allowance]]</f>
        <v>0</v>
      </c>
      <c r="O33" s="41" t="str">
        <f>IF(AND(Table24[[#This Row],[Gross Rent]]&gt;0,Table24[[#This Row],[Years Occupied]]&gt;0),ROUND(J33+(J33*(EFFECT(EFFECT(0.03,1)*F33,F33))),0),"N/A")</f>
        <v>N/A</v>
      </c>
      <c r="P33" s="14"/>
      <c r="Q33" s="22" t="e" cm="1">
        <f t="array" ref="Q33">INDEX(Table1[#All],MATCH('Project Entry'!G28&amp;P33,Table1[[#All],[Area]]&amp;Table1[[#All],[AMI]],0),MATCH(Table24[[#This Row],[Bedrooms]],Table1[[#Headers],[Area]:[B5]],0))</f>
        <v>#N/A</v>
      </c>
      <c r="R33" s="15" t="e" cm="1">
        <f t="array" ref="R33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33" s="40"/>
      <c r="T33" s="40"/>
      <c r="U33" s="70"/>
      <c r="V33" s="71">
        <f>Table24[[#This Row],[Max Initial Income of Households Served (AMI %)]]+(Table24[[#This Row],[Max Initial Income of Households Served (AMI %)]]*0.25)</f>
        <v>0</v>
      </c>
      <c r="W33" s="16" t="str" cm="1">
        <f t="array" ref="W33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34" spans="1:23" x14ac:dyDescent="0.3">
      <c r="A34" s="40"/>
      <c r="B34" s="40"/>
      <c r="C34" s="40"/>
      <c r="D34" s="40"/>
      <c r="E34" s="40"/>
      <c r="F34" s="13">
        <f t="shared" si="0"/>
        <v>0</v>
      </c>
      <c r="G34" s="11"/>
      <c r="H34" s="11"/>
      <c r="I34" s="11"/>
      <c r="J34" s="40"/>
      <c r="K34" s="40"/>
      <c r="L34" s="40"/>
      <c r="M34" s="40"/>
      <c r="N34" s="22">
        <f>Table24[[#This Row],[Current Rent]]+Table24[[#This Row],[Utility 
Allowance]]</f>
        <v>0</v>
      </c>
      <c r="O34" s="41" t="str">
        <f>IF(AND(Table24[[#This Row],[Gross Rent]]&gt;0,Table24[[#This Row],[Years Occupied]]&gt;0),ROUND(J34+(J34*(EFFECT(EFFECT(0.03,1)*F34,F34))),0),"N/A")</f>
        <v>N/A</v>
      </c>
      <c r="P34" s="14"/>
      <c r="Q34" s="22" t="e" cm="1">
        <f t="array" ref="Q34">INDEX(Table1[#All],MATCH('Project Entry'!G29&amp;P34,Table1[[#All],[Area]]&amp;Table1[[#All],[AMI]],0),MATCH(Table24[[#This Row],[Bedrooms]],Table1[[#Headers],[Area]:[B5]],0))</f>
        <v>#N/A</v>
      </c>
      <c r="R34" s="15" t="e" cm="1">
        <f t="array" ref="R34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34" s="40"/>
      <c r="T34" s="40"/>
      <c r="U34" s="70"/>
      <c r="V34" s="71">
        <f>Table24[[#This Row],[Max Initial Income of Households Served (AMI %)]]+(Table24[[#This Row],[Max Initial Income of Households Served (AMI %)]]*0.25)</f>
        <v>0</v>
      </c>
      <c r="W34" s="16" t="str" cm="1">
        <f t="array" ref="W34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35" spans="1:23" x14ac:dyDescent="0.3">
      <c r="A35" s="40"/>
      <c r="B35" s="40"/>
      <c r="C35" s="40"/>
      <c r="D35" s="40"/>
      <c r="E35" s="40"/>
      <c r="F35" s="13">
        <f t="shared" si="0"/>
        <v>0</v>
      </c>
      <c r="G35" s="11"/>
      <c r="H35" s="11"/>
      <c r="I35" s="11"/>
      <c r="J35" s="40"/>
      <c r="K35" s="40"/>
      <c r="L35" s="40"/>
      <c r="M35" s="40"/>
      <c r="N35" s="22">
        <f>Table24[[#This Row],[Current Rent]]+Table24[[#This Row],[Utility 
Allowance]]</f>
        <v>0</v>
      </c>
      <c r="O35" s="41" t="str">
        <f>IF(AND(Table24[[#This Row],[Gross Rent]]&gt;0,Table24[[#This Row],[Years Occupied]]&gt;0),ROUND(J35+(J35*(EFFECT(EFFECT(0.03,1)*F35,F35))),0),"N/A")</f>
        <v>N/A</v>
      </c>
      <c r="P35" s="14"/>
      <c r="Q35" s="22" t="e" cm="1">
        <f t="array" ref="Q35">INDEX(Table1[#All],MATCH('Project Entry'!G30&amp;P35,Table1[[#All],[Area]]&amp;Table1[[#All],[AMI]],0),MATCH(Table24[[#This Row],[Bedrooms]],Table1[[#Headers],[Area]:[B5]],0))</f>
        <v>#N/A</v>
      </c>
      <c r="R35" s="15" t="e" cm="1">
        <f t="array" ref="R35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35" s="40"/>
      <c r="T35" s="40"/>
      <c r="U35" s="70"/>
      <c r="V35" s="71">
        <f>Table24[[#This Row],[Max Initial Income of Households Served (AMI %)]]+(Table24[[#This Row],[Max Initial Income of Households Served (AMI %)]]*0.25)</f>
        <v>0</v>
      </c>
      <c r="W35" s="16" t="str" cm="1">
        <f t="array" ref="W35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36" spans="1:23" x14ac:dyDescent="0.3">
      <c r="A36" s="40"/>
      <c r="B36" s="40"/>
      <c r="C36" s="40"/>
      <c r="D36" s="40"/>
      <c r="E36" s="40"/>
      <c r="F36" s="13">
        <f t="shared" si="0"/>
        <v>0</v>
      </c>
      <c r="G36" s="11"/>
      <c r="H36" s="11"/>
      <c r="I36" s="11"/>
      <c r="J36" s="40"/>
      <c r="K36" s="40"/>
      <c r="L36" s="40"/>
      <c r="M36" s="40"/>
      <c r="N36" s="22">
        <f>Table24[[#This Row],[Current Rent]]+Table24[[#This Row],[Utility 
Allowance]]</f>
        <v>0</v>
      </c>
      <c r="O36" s="41" t="str">
        <f>IF(AND(Table24[[#This Row],[Gross Rent]]&gt;0,Table24[[#This Row],[Years Occupied]]&gt;0),ROUND(J36+(J36*(EFFECT(EFFECT(0.03,1)*F36,F36))),0),"N/A")</f>
        <v>N/A</v>
      </c>
      <c r="P36" s="14"/>
      <c r="Q36" s="22" t="e" cm="1">
        <f t="array" ref="Q36">INDEX(Table1[#All],MATCH('Project Entry'!G31&amp;P36,Table1[[#All],[Area]]&amp;Table1[[#All],[AMI]],0),MATCH(Table24[[#This Row],[Bedrooms]],Table1[[#Headers],[Area]:[B5]],0))</f>
        <v>#N/A</v>
      </c>
      <c r="R36" s="15" t="e" cm="1">
        <f t="array" ref="R36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36" s="40"/>
      <c r="T36" s="40"/>
      <c r="U36" s="70"/>
      <c r="V36" s="71">
        <f>Table24[[#This Row],[Max Initial Income of Households Served (AMI %)]]+(Table24[[#This Row],[Max Initial Income of Households Served (AMI %)]]*0.25)</f>
        <v>0</v>
      </c>
      <c r="W36" s="16" t="str" cm="1">
        <f t="array" ref="W36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37" spans="1:23" x14ac:dyDescent="0.3">
      <c r="A37" s="40"/>
      <c r="B37" s="40"/>
      <c r="C37" s="40"/>
      <c r="D37" s="40"/>
      <c r="E37" s="40"/>
      <c r="F37" s="13">
        <f t="shared" si="0"/>
        <v>0</v>
      </c>
      <c r="G37" s="11"/>
      <c r="H37" s="11"/>
      <c r="I37" s="11"/>
      <c r="J37" s="40"/>
      <c r="K37" s="40"/>
      <c r="L37" s="40"/>
      <c r="M37" s="40"/>
      <c r="N37" s="22">
        <f>Table24[[#This Row],[Current Rent]]+Table24[[#This Row],[Utility 
Allowance]]</f>
        <v>0</v>
      </c>
      <c r="O37" s="41" t="str">
        <f>IF(AND(Table24[[#This Row],[Gross Rent]]&gt;0,Table24[[#This Row],[Years Occupied]]&gt;0),ROUND(J37+(J37*(EFFECT(EFFECT(0.03,1)*F37,F37))),0),"N/A")</f>
        <v>N/A</v>
      </c>
      <c r="P37" s="14"/>
      <c r="Q37" s="22" t="e" cm="1">
        <f t="array" ref="Q37">INDEX(Table1[#All],MATCH('Project Entry'!G32&amp;P37,Table1[[#All],[Area]]&amp;Table1[[#All],[AMI]],0),MATCH(Table24[[#This Row],[Bedrooms]],Table1[[#Headers],[Area]:[B5]],0))</f>
        <v>#N/A</v>
      </c>
      <c r="R37" s="15" t="e" cm="1">
        <f t="array" ref="R37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37" s="40"/>
      <c r="T37" s="40"/>
      <c r="U37" s="70"/>
      <c r="V37" s="71">
        <f>Table24[[#This Row],[Max Initial Income of Households Served (AMI %)]]+(Table24[[#This Row],[Max Initial Income of Households Served (AMI %)]]*0.25)</f>
        <v>0</v>
      </c>
      <c r="W37" s="16" t="str" cm="1">
        <f t="array" ref="W37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38" spans="1:23" x14ac:dyDescent="0.3">
      <c r="A38" s="40"/>
      <c r="B38" s="40"/>
      <c r="C38" s="40"/>
      <c r="D38" s="40"/>
      <c r="E38" s="40"/>
      <c r="F38" s="13">
        <f t="shared" si="0"/>
        <v>0</v>
      </c>
      <c r="G38" s="11"/>
      <c r="H38" s="11"/>
      <c r="I38" s="11"/>
      <c r="J38" s="40"/>
      <c r="K38" s="40"/>
      <c r="L38" s="40"/>
      <c r="M38" s="40"/>
      <c r="N38" s="22">
        <f>Table24[[#This Row],[Current Rent]]+Table24[[#This Row],[Utility 
Allowance]]</f>
        <v>0</v>
      </c>
      <c r="O38" s="41" t="str">
        <f>IF(AND(Table24[[#This Row],[Gross Rent]]&gt;0,Table24[[#This Row],[Years Occupied]]&gt;0),ROUND(J38+(J38*(EFFECT(EFFECT(0.03,1)*F38,F38))),0),"N/A")</f>
        <v>N/A</v>
      </c>
      <c r="P38" s="14"/>
      <c r="Q38" s="22" t="e" cm="1">
        <f t="array" ref="Q38">INDEX(Table1[#All],MATCH('Project Entry'!G33&amp;P38,Table1[[#All],[Area]]&amp;Table1[[#All],[AMI]],0),MATCH(Table24[[#This Row],[Bedrooms]],Table1[[#Headers],[Area]:[B5]],0))</f>
        <v>#N/A</v>
      </c>
      <c r="R38" s="15" t="e" cm="1">
        <f t="array" ref="R38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38" s="40"/>
      <c r="T38" s="40"/>
      <c r="U38" s="70"/>
      <c r="V38" s="71">
        <f>Table24[[#This Row],[Max Initial Income of Households Served (AMI %)]]+(Table24[[#This Row],[Max Initial Income of Households Served (AMI %)]]*0.25)</f>
        <v>0</v>
      </c>
      <c r="W38" s="16" t="str" cm="1">
        <f t="array" ref="W38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39" spans="1:23" x14ac:dyDescent="0.3">
      <c r="A39" s="40"/>
      <c r="B39" s="40"/>
      <c r="C39" s="40"/>
      <c r="D39" s="40"/>
      <c r="E39" s="40"/>
      <c r="F39" s="13">
        <f t="shared" si="0"/>
        <v>0</v>
      </c>
      <c r="G39" s="11"/>
      <c r="H39" s="11"/>
      <c r="I39" s="11"/>
      <c r="J39" s="40"/>
      <c r="K39" s="40"/>
      <c r="L39" s="40"/>
      <c r="M39" s="40"/>
      <c r="N39" s="22">
        <f>Table24[[#This Row],[Current Rent]]+Table24[[#This Row],[Utility 
Allowance]]</f>
        <v>0</v>
      </c>
      <c r="O39" s="41" t="str">
        <f>IF(AND(Table24[[#This Row],[Gross Rent]]&gt;0,Table24[[#This Row],[Years Occupied]]&gt;0),ROUND(J39+(J39*(EFFECT(EFFECT(0.03,1)*F39,F39))),0),"N/A")</f>
        <v>N/A</v>
      </c>
      <c r="P39" s="14"/>
      <c r="Q39" s="22" t="e" cm="1">
        <f t="array" ref="Q39">INDEX(Table1[#All],MATCH('Project Entry'!G34&amp;P39,Table1[[#All],[Area]]&amp;Table1[[#All],[AMI]],0),MATCH(Table24[[#This Row],[Bedrooms]],Table1[[#Headers],[Area]:[B5]],0))</f>
        <v>#N/A</v>
      </c>
      <c r="R39" s="15" t="e" cm="1">
        <f t="array" ref="R39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39" s="40"/>
      <c r="T39" s="40"/>
      <c r="U39" s="70"/>
      <c r="V39" s="71">
        <f>Table24[[#This Row],[Max Initial Income of Households Served (AMI %)]]+(Table24[[#This Row],[Max Initial Income of Households Served (AMI %)]]*0.25)</f>
        <v>0</v>
      </c>
      <c r="W39" s="16" t="str" cm="1">
        <f t="array" ref="W39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40" spans="1:23" x14ac:dyDescent="0.3">
      <c r="A40" s="40"/>
      <c r="B40" s="40"/>
      <c r="C40" s="40"/>
      <c r="D40" s="40"/>
      <c r="E40" s="40"/>
      <c r="F40" s="13">
        <f t="shared" si="0"/>
        <v>0</v>
      </c>
      <c r="G40" s="11"/>
      <c r="H40" s="11"/>
      <c r="I40" s="11"/>
      <c r="J40" s="40"/>
      <c r="K40" s="40"/>
      <c r="L40" s="40"/>
      <c r="M40" s="40"/>
      <c r="N40" s="22">
        <f>Table24[[#This Row],[Current Rent]]+Table24[[#This Row],[Utility 
Allowance]]</f>
        <v>0</v>
      </c>
      <c r="O40" s="41" t="str">
        <f>IF(AND(Table24[[#This Row],[Gross Rent]]&gt;0,Table24[[#This Row],[Years Occupied]]&gt;0),ROUND(J40+(J40*(EFFECT(EFFECT(0.03,1)*F40,F40))),0),"N/A")</f>
        <v>N/A</v>
      </c>
      <c r="P40" s="14"/>
      <c r="Q40" s="22" t="e" cm="1">
        <f t="array" ref="Q40">INDEX(Table1[#All],MATCH('Project Entry'!G35&amp;P40,Table1[[#All],[Area]]&amp;Table1[[#All],[AMI]],0),MATCH(Table24[[#This Row],[Bedrooms]],Table1[[#Headers],[Area]:[B5]],0))</f>
        <v>#N/A</v>
      </c>
      <c r="R40" s="15" t="e" cm="1">
        <f t="array" ref="R40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40" s="40"/>
      <c r="T40" s="40"/>
      <c r="U40" s="70"/>
      <c r="V40" s="71">
        <f>Table24[[#This Row],[Max Initial Income of Households Served (AMI %)]]+(Table24[[#This Row],[Max Initial Income of Households Served (AMI %)]]*0.25)</f>
        <v>0</v>
      </c>
      <c r="W40" s="16" t="str" cm="1">
        <f t="array" ref="W40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41" spans="1:23" x14ac:dyDescent="0.3">
      <c r="A41" s="40"/>
      <c r="B41" s="40"/>
      <c r="C41" s="40"/>
      <c r="D41" s="40"/>
      <c r="E41" s="40"/>
      <c r="F41" s="13">
        <f t="shared" si="0"/>
        <v>0</v>
      </c>
      <c r="G41" s="11"/>
      <c r="H41" s="11"/>
      <c r="I41" s="11"/>
      <c r="J41" s="40"/>
      <c r="K41" s="40"/>
      <c r="L41" s="40"/>
      <c r="M41" s="40"/>
      <c r="N41" s="22">
        <f>Table24[[#This Row],[Current Rent]]+Table24[[#This Row],[Utility 
Allowance]]</f>
        <v>0</v>
      </c>
      <c r="O41" s="41" t="str">
        <f>IF(AND(Table24[[#This Row],[Gross Rent]]&gt;0,Table24[[#This Row],[Years Occupied]]&gt;0),ROUND(J41+(J41*(EFFECT(EFFECT(0.03,1)*F41,F41))),0),"N/A")</f>
        <v>N/A</v>
      </c>
      <c r="P41" s="14"/>
      <c r="Q41" s="22" t="e" cm="1">
        <f t="array" ref="Q41">INDEX(Table1[#All],MATCH('Project Entry'!G36&amp;P41,Table1[[#All],[Area]]&amp;Table1[[#All],[AMI]],0),MATCH(Table24[[#This Row],[Bedrooms]],Table1[[#Headers],[Area]:[B5]],0))</f>
        <v>#N/A</v>
      </c>
      <c r="R41" s="15" t="e" cm="1">
        <f t="array" ref="R41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41" s="40"/>
      <c r="T41" s="40"/>
      <c r="U41" s="70"/>
      <c r="V41" s="71">
        <f>Table24[[#This Row],[Max Initial Income of Households Served (AMI %)]]+(Table24[[#This Row],[Max Initial Income of Households Served (AMI %)]]*0.25)</f>
        <v>0</v>
      </c>
      <c r="W41" s="16" t="str" cm="1">
        <f t="array" ref="W41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42" spans="1:23" x14ac:dyDescent="0.3">
      <c r="A42" s="40"/>
      <c r="B42" s="40"/>
      <c r="C42" s="40"/>
      <c r="D42" s="40"/>
      <c r="E42" s="40"/>
      <c r="F42" s="13">
        <f t="shared" si="0"/>
        <v>0</v>
      </c>
      <c r="G42" s="11"/>
      <c r="H42" s="11"/>
      <c r="I42" s="11"/>
      <c r="J42" s="40"/>
      <c r="K42" s="40"/>
      <c r="L42" s="40"/>
      <c r="M42" s="40"/>
      <c r="N42" s="22">
        <f>Table24[[#This Row],[Current Rent]]+Table24[[#This Row],[Utility 
Allowance]]</f>
        <v>0</v>
      </c>
      <c r="O42" s="41" t="str">
        <f>IF(AND(Table24[[#This Row],[Gross Rent]]&gt;0,Table24[[#This Row],[Years Occupied]]&gt;0),ROUND(J42+(J42*(EFFECT(EFFECT(0.03,1)*F42,F42))),0),"N/A")</f>
        <v>N/A</v>
      </c>
      <c r="P42" s="14"/>
      <c r="Q42" s="22" t="e" cm="1">
        <f t="array" ref="Q42">INDEX(Table1[#All],MATCH('Project Entry'!G37&amp;P42,Table1[[#All],[Area]]&amp;Table1[[#All],[AMI]],0),MATCH(Table24[[#This Row],[Bedrooms]],Table1[[#Headers],[Area]:[B5]],0))</f>
        <v>#N/A</v>
      </c>
      <c r="R42" s="15" t="e" cm="1">
        <f t="array" ref="R42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42" s="40"/>
      <c r="T42" s="40"/>
      <c r="U42" s="70"/>
      <c r="V42" s="71">
        <f>Table24[[#This Row],[Max Initial Income of Households Served (AMI %)]]+(Table24[[#This Row],[Max Initial Income of Households Served (AMI %)]]*0.25)</f>
        <v>0</v>
      </c>
      <c r="W42" s="16" t="str" cm="1">
        <f t="array" ref="W42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43" spans="1:23" x14ac:dyDescent="0.3">
      <c r="A43" s="40"/>
      <c r="B43" s="40"/>
      <c r="C43" s="40"/>
      <c r="D43" s="40"/>
      <c r="E43" s="40"/>
      <c r="F43" s="13">
        <f t="shared" si="0"/>
        <v>0</v>
      </c>
      <c r="G43" s="11"/>
      <c r="H43" s="11"/>
      <c r="I43" s="11"/>
      <c r="J43" s="40"/>
      <c r="K43" s="40"/>
      <c r="L43" s="40"/>
      <c r="M43" s="40"/>
      <c r="N43" s="22">
        <f>Table24[[#This Row],[Current Rent]]+Table24[[#This Row],[Utility 
Allowance]]</f>
        <v>0</v>
      </c>
      <c r="O43" s="41" t="str">
        <f>IF(AND(Table24[[#This Row],[Gross Rent]]&gt;0,Table24[[#This Row],[Years Occupied]]&gt;0),ROUND(J43+(J43*(EFFECT(EFFECT(0.03,1)*F43,F43))),0),"N/A")</f>
        <v>N/A</v>
      </c>
      <c r="P43" s="14"/>
      <c r="Q43" s="22" t="e" cm="1">
        <f t="array" ref="Q43">INDEX(Table1[#All],MATCH('Project Entry'!G38&amp;P43,Table1[[#All],[Area]]&amp;Table1[[#All],[AMI]],0),MATCH(Table24[[#This Row],[Bedrooms]],Table1[[#Headers],[Area]:[B5]],0))</f>
        <v>#N/A</v>
      </c>
      <c r="R43" s="15" t="e" cm="1">
        <f t="array" ref="R43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43" s="40"/>
      <c r="T43" s="40"/>
      <c r="U43" s="70"/>
      <c r="V43" s="71">
        <f>Table24[[#This Row],[Max Initial Income of Households Served (AMI %)]]+(Table24[[#This Row],[Max Initial Income of Households Served (AMI %)]]*0.25)</f>
        <v>0</v>
      </c>
      <c r="W43" s="16" t="str" cm="1">
        <f t="array" ref="W43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44" spans="1:23" x14ac:dyDescent="0.3">
      <c r="A44" s="40"/>
      <c r="B44" s="40"/>
      <c r="C44" s="40"/>
      <c r="D44" s="40"/>
      <c r="E44" s="40"/>
      <c r="F44" s="13">
        <f t="shared" si="0"/>
        <v>0</v>
      </c>
      <c r="G44" s="11"/>
      <c r="H44" s="11"/>
      <c r="I44" s="11"/>
      <c r="J44" s="40"/>
      <c r="K44" s="40"/>
      <c r="L44" s="40"/>
      <c r="M44" s="40"/>
      <c r="N44" s="22">
        <f>Table24[[#This Row],[Current Rent]]+Table24[[#This Row],[Utility 
Allowance]]</f>
        <v>0</v>
      </c>
      <c r="O44" s="41" t="str">
        <f>IF(AND(Table24[[#This Row],[Gross Rent]]&gt;0,Table24[[#This Row],[Years Occupied]]&gt;0),ROUND(J44+(J44*(EFFECT(EFFECT(0.03,1)*F44,F44))),0),"N/A")</f>
        <v>N/A</v>
      </c>
      <c r="P44" s="14"/>
      <c r="Q44" s="22" t="e" cm="1">
        <f t="array" ref="Q44">INDEX(Table1[#All],MATCH('Project Entry'!G39&amp;P44,Table1[[#All],[Area]]&amp;Table1[[#All],[AMI]],0),MATCH(Table24[[#This Row],[Bedrooms]],Table1[[#Headers],[Area]:[B5]],0))</f>
        <v>#N/A</v>
      </c>
      <c r="R44" s="15" t="e" cm="1">
        <f t="array" ref="R44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44" s="40"/>
      <c r="T44" s="40"/>
      <c r="U44" s="70"/>
      <c r="V44" s="71">
        <f>Table24[[#This Row],[Max Initial Income of Households Served (AMI %)]]+(Table24[[#This Row],[Max Initial Income of Households Served (AMI %)]]*0.25)</f>
        <v>0</v>
      </c>
      <c r="W44" s="16" t="str" cm="1">
        <f t="array" ref="W44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45" spans="1:23" x14ac:dyDescent="0.3">
      <c r="A45" s="40"/>
      <c r="B45" s="40"/>
      <c r="C45" s="40"/>
      <c r="D45" s="40"/>
      <c r="E45" s="40"/>
      <c r="F45" s="13">
        <f t="shared" si="0"/>
        <v>0</v>
      </c>
      <c r="G45" s="11"/>
      <c r="H45" s="11"/>
      <c r="I45" s="11"/>
      <c r="J45" s="40"/>
      <c r="K45" s="40"/>
      <c r="L45" s="40"/>
      <c r="M45" s="40"/>
      <c r="N45" s="22">
        <f>Table24[[#This Row],[Current Rent]]+Table24[[#This Row],[Utility 
Allowance]]</f>
        <v>0</v>
      </c>
      <c r="O45" s="41" t="str">
        <f>IF(AND(Table24[[#This Row],[Gross Rent]]&gt;0,Table24[[#This Row],[Years Occupied]]&gt;0),ROUND(J45+(J45*(EFFECT(EFFECT(0.03,1)*F45,F45))),0),"N/A")</f>
        <v>N/A</v>
      </c>
      <c r="P45" s="14"/>
      <c r="Q45" s="22" t="e" cm="1">
        <f t="array" ref="Q45">INDEX(Table1[#All],MATCH('Project Entry'!G40&amp;P45,Table1[[#All],[Area]]&amp;Table1[[#All],[AMI]],0),MATCH(Table24[[#This Row],[Bedrooms]],Table1[[#Headers],[Area]:[B5]],0))</f>
        <v>#N/A</v>
      </c>
      <c r="R45" s="15" t="e" cm="1">
        <f t="array" ref="R45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45" s="40"/>
      <c r="T45" s="40"/>
      <c r="U45" s="70"/>
      <c r="V45" s="71">
        <f>Table24[[#This Row],[Max Initial Income of Households Served (AMI %)]]+(Table24[[#This Row],[Max Initial Income of Households Served (AMI %)]]*0.25)</f>
        <v>0</v>
      </c>
      <c r="W45" s="16" t="str" cm="1">
        <f t="array" ref="W45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46" spans="1:23" x14ac:dyDescent="0.3">
      <c r="A46" s="40"/>
      <c r="B46" s="40"/>
      <c r="C46" s="40"/>
      <c r="D46" s="40"/>
      <c r="E46" s="40"/>
      <c r="F46" s="13">
        <f t="shared" si="0"/>
        <v>0</v>
      </c>
      <c r="G46" s="11"/>
      <c r="H46" s="11"/>
      <c r="I46" s="11"/>
      <c r="J46" s="40"/>
      <c r="K46" s="40"/>
      <c r="L46" s="40"/>
      <c r="M46" s="40"/>
      <c r="N46" s="22">
        <f>Table24[[#This Row],[Current Rent]]+Table24[[#This Row],[Utility 
Allowance]]</f>
        <v>0</v>
      </c>
      <c r="O46" s="41" t="str">
        <f>IF(AND(Table24[[#This Row],[Gross Rent]]&gt;0,Table24[[#This Row],[Years Occupied]]&gt;0),ROUND(J46+(J46*(EFFECT(EFFECT(0.03,1)*F46,F46))),0),"N/A")</f>
        <v>N/A</v>
      </c>
      <c r="P46" s="14"/>
      <c r="Q46" s="22" t="e" cm="1">
        <f t="array" ref="Q46">INDEX(Table1[#All],MATCH('Project Entry'!G41&amp;P46,Table1[[#All],[Area]]&amp;Table1[[#All],[AMI]],0),MATCH(Table24[[#This Row],[Bedrooms]],Table1[[#Headers],[Area]:[B5]],0))</f>
        <v>#N/A</v>
      </c>
      <c r="R46" s="15" t="e" cm="1">
        <f t="array" ref="R46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46" s="40"/>
      <c r="T46" s="40"/>
      <c r="U46" s="70"/>
      <c r="V46" s="71">
        <f>Table24[[#This Row],[Max Initial Income of Households Served (AMI %)]]+(Table24[[#This Row],[Max Initial Income of Households Served (AMI %)]]*0.25)</f>
        <v>0</v>
      </c>
      <c r="W46" s="16" t="str" cm="1">
        <f t="array" ref="W46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47" spans="1:23" x14ac:dyDescent="0.3">
      <c r="A47" s="40"/>
      <c r="B47" s="40"/>
      <c r="C47" s="40"/>
      <c r="D47" s="40"/>
      <c r="E47" s="40"/>
      <c r="F47" s="13">
        <f t="shared" si="0"/>
        <v>0</v>
      </c>
      <c r="G47" s="11"/>
      <c r="H47" s="11"/>
      <c r="I47" s="11"/>
      <c r="J47" s="40"/>
      <c r="K47" s="40"/>
      <c r="L47" s="40"/>
      <c r="M47" s="40"/>
      <c r="N47" s="22">
        <f>Table24[[#This Row],[Current Rent]]+Table24[[#This Row],[Utility 
Allowance]]</f>
        <v>0</v>
      </c>
      <c r="O47" s="41" t="str">
        <f>IF(AND(Table24[[#This Row],[Gross Rent]]&gt;0,Table24[[#This Row],[Years Occupied]]&gt;0),ROUND(J47+(J47*(EFFECT(EFFECT(0.03,1)*F47,F47))),0),"N/A")</f>
        <v>N/A</v>
      </c>
      <c r="P47" s="14"/>
      <c r="Q47" s="22" t="e" cm="1">
        <f t="array" ref="Q47">INDEX(Table1[#All],MATCH('Project Entry'!G42&amp;P47,Table1[[#All],[Area]]&amp;Table1[[#All],[AMI]],0),MATCH(Table24[[#This Row],[Bedrooms]],Table1[[#Headers],[Area]:[B5]],0))</f>
        <v>#N/A</v>
      </c>
      <c r="R47" s="15" t="e" cm="1">
        <f t="array" ref="R47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47" s="40"/>
      <c r="T47" s="40"/>
      <c r="U47" s="70"/>
      <c r="V47" s="71">
        <f>Table24[[#This Row],[Max Initial Income of Households Served (AMI %)]]+(Table24[[#This Row],[Max Initial Income of Households Served (AMI %)]]*0.25)</f>
        <v>0</v>
      </c>
      <c r="W47" s="16" t="str" cm="1">
        <f t="array" ref="W47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48" spans="1:23" x14ac:dyDescent="0.3">
      <c r="A48" s="40"/>
      <c r="B48" s="40"/>
      <c r="C48" s="40"/>
      <c r="D48" s="40"/>
      <c r="E48" s="40"/>
      <c r="F48" s="13">
        <f t="shared" si="0"/>
        <v>0</v>
      </c>
      <c r="G48" s="11"/>
      <c r="H48" s="11"/>
      <c r="I48" s="11"/>
      <c r="J48" s="40"/>
      <c r="K48" s="40"/>
      <c r="L48" s="40"/>
      <c r="M48" s="40"/>
      <c r="N48" s="22">
        <f>Table24[[#This Row],[Current Rent]]+Table24[[#This Row],[Utility 
Allowance]]</f>
        <v>0</v>
      </c>
      <c r="O48" s="41" t="str">
        <f>IF(AND(Table24[[#This Row],[Gross Rent]]&gt;0,Table24[[#This Row],[Years Occupied]]&gt;0),ROUND(J48+(J48*(EFFECT(EFFECT(0.03,1)*F48,F48))),0),"N/A")</f>
        <v>N/A</v>
      </c>
      <c r="P48" s="14"/>
      <c r="Q48" s="22" t="e" cm="1">
        <f t="array" ref="Q48">INDEX(Table1[#All],MATCH('Project Entry'!G43&amp;P48,Table1[[#All],[Area]]&amp;Table1[[#All],[AMI]],0),MATCH(Table24[[#This Row],[Bedrooms]],Table1[[#Headers],[Area]:[B5]],0))</f>
        <v>#N/A</v>
      </c>
      <c r="R48" s="15" t="e" cm="1">
        <f t="array" ref="R48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48" s="40"/>
      <c r="T48" s="40"/>
      <c r="U48" s="70"/>
      <c r="V48" s="71">
        <f>Table24[[#This Row],[Max Initial Income of Households Served (AMI %)]]+(Table24[[#This Row],[Max Initial Income of Households Served (AMI %)]]*0.25)</f>
        <v>0</v>
      </c>
      <c r="W48" s="16" t="str" cm="1">
        <f t="array" ref="W48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49" spans="1:23" x14ac:dyDescent="0.3">
      <c r="A49" s="40"/>
      <c r="B49" s="40"/>
      <c r="C49" s="40"/>
      <c r="D49" s="40"/>
      <c r="E49" s="40"/>
      <c r="F49" s="13">
        <f t="shared" si="0"/>
        <v>0</v>
      </c>
      <c r="G49" s="11"/>
      <c r="H49" s="11"/>
      <c r="I49" s="11"/>
      <c r="J49" s="40"/>
      <c r="K49" s="40"/>
      <c r="L49" s="40"/>
      <c r="M49" s="40"/>
      <c r="N49" s="22">
        <f>Table24[[#This Row],[Current Rent]]+Table24[[#This Row],[Utility 
Allowance]]</f>
        <v>0</v>
      </c>
      <c r="O49" s="41" t="str">
        <f>IF(AND(Table24[[#This Row],[Gross Rent]]&gt;0,Table24[[#This Row],[Years Occupied]]&gt;0),ROUND(J49+(J49*(EFFECT(EFFECT(0.03,1)*F49,F49))),0),"N/A")</f>
        <v>N/A</v>
      </c>
      <c r="P49" s="14"/>
      <c r="Q49" s="22" t="e" cm="1">
        <f t="array" ref="Q49">INDEX(Table1[#All],MATCH('Project Entry'!G44&amp;P49,Table1[[#All],[Area]]&amp;Table1[[#All],[AMI]],0),MATCH(Table24[[#This Row],[Bedrooms]],Table1[[#Headers],[Area]:[B5]],0))</f>
        <v>#N/A</v>
      </c>
      <c r="R49" s="15" t="e" cm="1">
        <f t="array" ref="R49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49" s="40"/>
      <c r="T49" s="40"/>
      <c r="U49" s="70"/>
      <c r="V49" s="71">
        <f>Table24[[#This Row],[Max Initial Income of Households Served (AMI %)]]+(Table24[[#This Row],[Max Initial Income of Households Served (AMI %)]]*0.25)</f>
        <v>0</v>
      </c>
      <c r="W49" s="16" t="str" cm="1">
        <f t="array" ref="W49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50" spans="1:23" x14ac:dyDescent="0.3">
      <c r="A50" s="40"/>
      <c r="B50" s="40"/>
      <c r="C50" s="40"/>
      <c r="D50" s="40"/>
      <c r="E50" s="40"/>
      <c r="F50" s="13">
        <f t="shared" si="0"/>
        <v>0</v>
      </c>
      <c r="G50" s="11"/>
      <c r="H50" s="11"/>
      <c r="I50" s="11"/>
      <c r="J50" s="40"/>
      <c r="K50" s="40"/>
      <c r="L50" s="40"/>
      <c r="M50" s="40"/>
      <c r="N50" s="22">
        <f>Table24[[#This Row],[Current Rent]]+Table24[[#This Row],[Utility 
Allowance]]</f>
        <v>0</v>
      </c>
      <c r="O50" s="41" t="str">
        <f>IF(AND(Table24[[#This Row],[Gross Rent]]&gt;0,Table24[[#This Row],[Years Occupied]]&gt;0),ROUND(J50+(J50*(EFFECT(EFFECT(0.03,1)*F50,F50))),0),"N/A")</f>
        <v>N/A</v>
      </c>
      <c r="P50" s="14"/>
      <c r="Q50" s="22" t="e" cm="1">
        <f t="array" ref="Q50">INDEX(Table1[#All],MATCH('Project Entry'!G45&amp;P50,Table1[[#All],[Area]]&amp;Table1[[#All],[AMI]],0),MATCH(Table24[[#This Row],[Bedrooms]],Table1[[#Headers],[Area]:[B5]],0))</f>
        <v>#N/A</v>
      </c>
      <c r="R50" s="15" t="e" cm="1">
        <f t="array" ref="R50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50" s="40"/>
      <c r="T50" s="40"/>
      <c r="U50" s="70"/>
      <c r="V50" s="71">
        <f>Table24[[#This Row],[Max Initial Income of Households Served (AMI %)]]+(Table24[[#This Row],[Max Initial Income of Households Served (AMI %)]]*0.25)</f>
        <v>0</v>
      </c>
      <c r="W50" s="16" t="str" cm="1">
        <f t="array" ref="W50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51" spans="1:23" x14ac:dyDescent="0.3">
      <c r="A51" s="40"/>
      <c r="B51" s="40"/>
      <c r="C51" s="40"/>
      <c r="D51" s="40"/>
      <c r="E51" s="40"/>
      <c r="F51" s="13">
        <f t="shared" si="0"/>
        <v>0</v>
      </c>
      <c r="G51" s="11"/>
      <c r="H51" s="11"/>
      <c r="I51" s="11"/>
      <c r="J51" s="40"/>
      <c r="K51" s="40"/>
      <c r="L51" s="40"/>
      <c r="M51" s="40"/>
      <c r="N51" s="22">
        <f>Table24[[#This Row],[Current Rent]]+Table24[[#This Row],[Utility 
Allowance]]</f>
        <v>0</v>
      </c>
      <c r="O51" s="41" t="str">
        <f>IF(AND(Table24[[#This Row],[Gross Rent]]&gt;0,Table24[[#This Row],[Years Occupied]]&gt;0),ROUND(J51+(J51*(EFFECT(EFFECT(0.03,1)*F51,F51))),0),"N/A")</f>
        <v>N/A</v>
      </c>
      <c r="P51" s="14"/>
      <c r="Q51" s="22" t="e" cm="1">
        <f t="array" ref="Q51">INDEX(Table1[#All],MATCH('Project Entry'!G46&amp;P51,Table1[[#All],[Area]]&amp;Table1[[#All],[AMI]],0),MATCH(Table24[[#This Row],[Bedrooms]],Table1[[#Headers],[Area]:[B5]],0))</f>
        <v>#N/A</v>
      </c>
      <c r="R51" s="15" t="e" cm="1">
        <f t="array" ref="R51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51" s="40"/>
      <c r="T51" s="40"/>
      <c r="U51" s="70"/>
      <c r="V51" s="71">
        <f>Table24[[#This Row],[Max Initial Income of Households Served (AMI %)]]+(Table24[[#This Row],[Max Initial Income of Households Served (AMI %)]]*0.25)</f>
        <v>0</v>
      </c>
      <c r="W51" s="16" t="str" cm="1">
        <f t="array" ref="W51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52" spans="1:23" x14ac:dyDescent="0.3">
      <c r="A52" s="40"/>
      <c r="B52" s="40"/>
      <c r="C52" s="40"/>
      <c r="D52" s="40"/>
      <c r="E52" s="40"/>
      <c r="F52" s="13">
        <f t="shared" si="0"/>
        <v>0</v>
      </c>
      <c r="G52" s="11"/>
      <c r="H52" s="11"/>
      <c r="I52" s="11"/>
      <c r="J52" s="40"/>
      <c r="K52" s="40"/>
      <c r="L52" s="40"/>
      <c r="M52" s="40"/>
      <c r="N52" s="22">
        <f>Table24[[#This Row],[Current Rent]]+Table24[[#This Row],[Utility 
Allowance]]</f>
        <v>0</v>
      </c>
      <c r="O52" s="41" t="str">
        <f>IF(AND(Table24[[#This Row],[Gross Rent]]&gt;0,Table24[[#This Row],[Years Occupied]]&gt;0),ROUND(J52+(J52*(EFFECT(EFFECT(0.03,1)*F52,F52))),0),"N/A")</f>
        <v>N/A</v>
      </c>
      <c r="P52" s="14"/>
      <c r="Q52" s="22" t="e" cm="1">
        <f t="array" ref="Q52">INDEX(Table1[#All],MATCH('Project Entry'!G47&amp;P52,Table1[[#All],[Area]]&amp;Table1[[#All],[AMI]],0),MATCH(Table24[[#This Row],[Bedrooms]],Table1[[#Headers],[Area]:[B5]],0))</f>
        <v>#N/A</v>
      </c>
      <c r="R52" s="15" t="e" cm="1">
        <f t="array" ref="R52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52" s="40"/>
      <c r="T52" s="40"/>
      <c r="U52" s="70"/>
      <c r="V52" s="71">
        <f>Table24[[#This Row],[Max Initial Income of Households Served (AMI %)]]+(Table24[[#This Row],[Max Initial Income of Households Served (AMI %)]]*0.25)</f>
        <v>0</v>
      </c>
      <c r="W52" s="16" t="str" cm="1">
        <f t="array" ref="W52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53" spans="1:23" x14ac:dyDescent="0.3">
      <c r="A53" s="40"/>
      <c r="B53" s="40"/>
      <c r="C53" s="40"/>
      <c r="D53" s="40"/>
      <c r="E53" s="40"/>
      <c r="F53" s="13">
        <f t="shared" si="0"/>
        <v>0</v>
      </c>
      <c r="G53" s="11"/>
      <c r="H53" s="11"/>
      <c r="I53" s="11"/>
      <c r="J53" s="40"/>
      <c r="K53" s="40"/>
      <c r="L53" s="40"/>
      <c r="M53" s="40"/>
      <c r="N53" s="22">
        <f>Table24[[#This Row],[Current Rent]]+Table24[[#This Row],[Utility 
Allowance]]</f>
        <v>0</v>
      </c>
      <c r="O53" s="41" t="str">
        <f>IF(AND(Table24[[#This Row],[Gross Rent]]&gt;0,Table24[[#This Row],[Years Occupied]]&gt;0),ROUND(J53+(J53*(EFFECT(EFFECT(0.03,1)*F53,F53))),0),"N/A")</f>
        <v>N/A</v>
      </c>
      <c r="P53" s="14"/>
      <c r="Q53" s="22" t="e" cm="1">
        <f t="array" ref="Q53">INDEX(Table1[#All],MATCH('Project Entry'!G48&amp;P53,Table1[[#All],[Area]]&amp;Table1[[#All],[AMI]],0),MATCH(Table24[[#This Row],[Bedrooms]],Table1[[#Headers],[Area]:[B5]],0))</f>
        <v>#N/A</v>
      </c>
      <c r="R53" s="15" t="e" cm="1">
        <f t="array" ref="R53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53" s="40"/>
      <c r="T53" s="40"/>
      <c r="U53" s="70"/>
      <c r="V53" s="71">
        <f>Table24[[#This Row],[Max Initial Income of Households Served (AMI %)]]+(Table24[[#This Row],[Max Initial Income of Households Served (AMI %)]]*0.25)</f>
        <v>0</v>
      </c>
      <c r="W53" s="16" t="str" cm="1">
        <f t="array" ref="W53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54" spans="1:23" x14ac:dyDescent="0.3">
      <c r="A54" s="40"/>
      <c r="B54" s="40"/>
      <c r="C54" s="40"/>
      <c r="D54" s="40"/>
      <c r="E54" s="40"/>
      <c r="F54" s="13">
        <f t="shared" si="0"/>
        <v>0</v>
      </c>
      <c r="G54" s="11"/>
      <c r="H54" s="11"/>
      <c r="I54" s="11"/>
      <c r="J54" s="40"/>
      <c r="K54" s="40"/>
      <c r="L54" s="40"/>
      <c r="M54" s="40"/>
      <c r="N54" s="22">
        <f>Table24[[#This Row],[Current Rent]]+Table24[[#This Row],[Utility 
Allowance]]</f>
        <v>0</v>
      </c>
      <c r="O54" s="41" t="str">
        <f>IF(AND(Table24[[#This Row],[Gross Rent]]&gt;0,Table24[[#This Row],[Years Occupied]]&gt;0),ROUND(J54+(J54*(EFFECT(EFFECT(0.03,1)*F54,F54))),0),"N/A")</f>
        <v>N/A</v>
      </c>
      <c r="P54" s="14"/>
      <c r="Q54" s="22" t="e" cm="1">
        <f t="array" ref="Q54">INDEX(Table1[#All],MATCH('Project Entry'!G49&amp;P54,Table1[[#All],[Area]]&amp;Table1[[#All],[AMI]],0),MATCH(Table24[[#This Row],[Bedrooms]],Table1[[#Headers],[Area]:[B5]],0))</f>
        <v>#N/A</v>
      </c>
      <c r="R54" s="15" t="e" cm="1">
        <f t="array" ref="R54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54" s="40"/>
      <c r="T54" s="40"/>
      <c r="U54" s="70"/>
      <c r="V54" s="71">
        <f>Table24[[#This Row],[Max Initial Income of Households Served (AMI %)]]+(Table24[[#This Row],[Max Initial Income of Households Served (AMI %)]]*0.25)</f>
        <v>0</v>
      </c>
      <c r="W54" s="16" t="str" cm="1">
        <f t="array" ref="W54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55" spans="1:23" x14ac:dyDescent="0.3">
      <c r="A55" s="40"/>
      <c r="B55" s="40"/>
      <c r="C55" s="40"/>
      <c r="D55" s="40"/>
      <c r="E55" s="40"/>
      <c r="F55" s="13">
        <f t="shared" si="0"/>
        <v>0</v>
      </c>
      <c r="G55" s="11"/>
      <c r="H55" s="11"/>
      <c r="I55" s="11"/>
      <c r="J55" s="40"/>
      <c r="K55" s="40"/>
      <c r="L55" s="40"/>
      <c r="M55" s="40"/>
      <c r="N55" s="22">
        <f>Table24[[#This Row],[Current Rent]]+Table24[[#This Row],[Utility 
Allowance]]</f>
        <v>0</v>
      </c>
      <c r="O55" s="41" t="str">
        <f>IF(AND(Table24[[#This Row],[Gross Rent]]&gt;0,Table24[[#This Row],[Years Occupied]]&gt;0),ROUND(J55+(J55*(EFFECT(EFFECT(0.03,1)*F55,F55))),0),"N/A")</f>
        <v>N/A</v>
      </c>
      <c r="P55" s="14"/>
      <c r="Q55" s="22" t="e" cm="1">
        <f t="array" ref="Q55">INDEX(Table1[#All],MATCH('Project Entry'!G50&amp;P55,Table1[[#All],[Area]]&amp;Table1[[#All],[AMI]],0),MATCH(Table24[[#This Row],[Bedrooms]],Table1[[#Headers],[Area]:[B5]],0))</f>
        <v>#N/A</v>
      </c>
      <c r="R55" s="15" t="e" cm="1">
        <f t="array" ref="R55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55" s="40"/>
      <c r="T55" s="40"/>
      <c r="U55" s="70"/>
      <c r="V55" s="71">
        <f>Table24[[#This Row],[Max Initial Income of Households Served (AMI %)]]+(Table24[[#This Row],[Max Initial Income of Households Served (AMI %)]]*0.25)</f>
        <v>0</v>
      </c>
      <c r="W55" s="16" t="str" cm="1">
        <f t="array" ref="W55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56" spans="1:23" x14ac:dyDescent="0.3">
      <c r="A56" s="40"/>
      <c r="B56" s="40"/>
      <c r="C56" s="40"/>
      <c r="D56" s="40"/>
      <c r="E56" s="40"/>
      <c r="F56" s="13">
        <f t="shared" si="0"/>
        <v>0</v>
      </c>
      <c r="G56" s="11"/>
      <c r="H56" s="11"/>
      <c r="I56" s="11"/>
      <c r="J56" s="40"/>
      <c r="K56" s="40"/>
      <c r="L56" s="40"/>
      <c r="M56" s="40"/>
      <c r="N56" s="22">
        <f>Table24[[#This Row],[Current Rent]]+Table24[[#This Row],[Utility 
Allowance]]</f>
        <v>0</v>
      </c>
      <c r="O56" s="41" t="str">
        <f>IF(AND(Table24[[#This Row],[Gross Rent]]&gt;0,Table24[[#This Row],[Years Occupied]]&gt;0),ROUND(J56+(J56*(EFFECT(EFFECT(0.03,1)*F56,F56))),0),"N/A")</f>
        <v>N/A</v>
      </c>
      <c r="P56" s="14"/>
      <c r="Q56" s="22" t="e" cm="1">
        <f t="array" ref="Q56">INDEX(Table1[#All],MATCH('Project Entry'!G51&amp;P56,Table1[[#All],[Area]]&amp;Table1[[#All],[AMI]],0),MATCH(Table24[[#This Row],[Bedrooms]],Table1[[#Headers],[Area]:[B5]],0))</f>
        <v>#N/A</v>
      </c>
      <c r="R56" s="15" t="e" cm="1">
        <f t="array" ref="R56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56" s="40"/>
      <c r="T56" s="40"/>
      <c r="U56" s="70"/>
      <c r="V56" s="71">
        <f>Table24[[#This Row],[Max Initial Income of Households Served (AMI %)]]+(Table24[[#This Row],[Max Initial Income of Households Served (AMI %)]]*0.25)</f>
        <v>0</v>
      </c>
      <c r="W56" s="16" t="str" cm="1">
        <f t="array" ref="W56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57" spans="1:23" x14ac:dyDescent="0.3">
      <c r="A57" s="40"/>
      <c r="B57" s="40"/>
      <c r="C57" s="40"/>
      <c r="D57" s="40"/>
      <c r="E57" s="40"/>
      <c r="F57" s="13">
        <f t="shared" si="0"/>
        <v>0</v>
      </c>
      <c r="G57" s="11"/>
      <c r="H57" s="11"/>
      <c r="I57" s="11"/>
      <c r="J57" s="40"/>
      <c r="K57" s="40"/>
      <c r="L57" s="40"/>
      <c r="M57" s="40"/>
      <c r="N57" s="22">
        <f>Table24[[#This Row],[Current Rent]]+Table24[[#This Row],[Utility 
Allowance]]</f>
        <v>0</v>
      </c>
      <c r="O57" s="41" t="str">
        <f>IF(AND(Table24[[#This Row],[Gross Rent]]&gt;0,Table24[[#This Row],[Years Occupied]]&gt;0),ROUND(J57+(J57*(EFFECT(EFFECT(0.03,1)*F57,F57))),0),"N/A")</f>
        <v>N/A</v>
      </c>
      <c r="P57" s="14"/>
      <c r="Q57" s="22" t="e" cm="1">
        <f t="array" ref="Q57">INDEX(Table1[#All],MATCH('Project Entry'!G52&amp;P57,Table1[[#All],[Area]]&amp;Table1[[#All],[AMI]],0),MATCH(Table24[[#This Row],[Bedrooms]],Table1[[#Headers],[Area]:[B5]],0))</f>
        <v>#N/A</v>
      </c>
      <c r="R57" s="15" t="e" cm="1">
        <f t="array" ref="R57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57" s="40"/>
      <c r="T57" s="40"/>
      <c r="U57" s="70"/>
      <c r="V57" s="71">
        <f>Table24[[#This Row],[Max Initial Income of Households Served (AMI %)]]+(Table24[[#This Row],[Max Initial Income of Households Served (AMI %)]]*0.25)</f>
        <v>0</v>
      </c>
      <c r="W57" s="16" t="str" cm="1">
        <f t="array" ref="W57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58" spans="1:23" x14ac:dyDescent="0.3">
      <c r="A58" s="40"/>
      <c r="B58" s="40"/>
      <c r="C58" s="40"/>
      <c r="D58" s="40"/>
      <c r="E58" s="40"/>
      <c r="F58" s="13">
        <f t="shared" si="0"/>
        <v>0</v>
      </c>
      <c r="G58" s="11"/>
      <c r="H58" s="11"/>
      <c r="I58" s="11"/>
      <c r="J58" s="40"/>
      <c r="K58" s="40"/>
      <c r="L58" s="40"/>
      <c r="M58" s="40"/>
      <c r="N58" s="22">
        <f>Table24[[#This Row],[Current Rent]]+Table24[[#This Row],[Utility 
Allowance]]</f>
        <v>0</v>
      </c>
      <c r="O58" s="41" t="str">
        <f>IF(AND(Table24[[#This Row],[Gross Rent]]&gt;0,Table24[[#This Row],[Years Occupied]]&gt;0),ROUND(J58+(J58*(EFFECT(EFFECT(0.03,1)*F58,F58))),0),"N/A")</f>
        <v>N/A</v>
      </c>
      <c r="P58" s="14"/>
      <c r="Q58" s="22" t="e" cm="1">
        <f t="array" ref="Q58">INDEX(Table1[#All],MATCH('Project Entry'!G53&amp;P58,Table1[[#All],[Area]]&amp;Table1[[#All],[AMI]],0),MATCH(Table24[[#This Row],[Bedrooms]],Table1[[#Headers],[Area]:[B5]],0))</f>
        <v>#N/A</v>
      </c>
      <c r="R58" s="15" t="e" cm="1">
        <f t="array" ref="R58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58" s="40"/>
      <c r="T58" s="40"/>
      <c r="U58" s="70"/>
      <c r="V58" s="71">
        <f>Table24[[#This Row],[Max Initial Income of Households Served (AMI %)]]+(Table24[[#This Row],[Max Initial Income of Households Served (AMI %)]]*0.25)</f>
        <v>0</v>
      </c>
      <c r="W58" s="16" t="str" cm="1">
        <f t="array" ref="W58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59" spans="1:23" x14ac:dyDescent="0.3">
      <c r="A59" s="40"/>
      <c r="B59" s="40"/>
      <c r="C59" s="40"/>
      <c r="D59" s="40"/>
      <c r="E59" s="40"/>
      <c r="F59" s="13">
        <f t="shared" si="0"/>
        <v>0</v>
      </c>
      <c r="G59" s="11"/>
      <c r="H59" s="11"/>
      <c r="I59" s="11"/>
      <c r="J59" s="40"/>
      <c r="K59" s="40"/>
      <c r="L59" s="40"/>
      <c r="M59" s="40"/>
      <c r="N59" s="22">
        <f>Table24[[#This Row],[Current Rent]]+Table24[[#This Row],[Utility 
Allowance]]</f>
        <v>0</v>
      </c>
      <c r="O59" s="41" t="str">
        <f>IF(AND(Table24[[#This Row],[Gross Rent]]&gt;0,Table24[[#This Row],[Years Occupied]]&gt;0),ROUND(J59+(J59*(EFFECT(EFFECT(0.03,1)*F59,F59))),0),"N/A")</f>
        <v>N/A</v>
      </c>
      <c r="P59" s="14"/>
      <c r="Q59" s="22" t="e" cm="1">
        <f t="array" ref="Q59">INDEX(Table1[#All],MATCH('Project Entry'!G54&amp;P59,Table1[[#All],[Area]]&amp;Table1[[#All],[AMI]],0),MATCH(Table24[[#This Row],[Bedrooms]],Table1[[#Headers],[Area]:[B5]],0))</f>
        <v>#N/A</v>
      </c>
      <c r="R59" s="15" t="e" cm="1">
        <f t="array" ref="R59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59" s="40"/>
      <c r="T59" s="40"/>
      <c r="U59" s="70"/>
      <c r="V59" s="71">
        <f>Table24[[#This Row],[Max Initial Income of Households Served (AMI %)]]+(Table24[[#This Row],[Max Initial Income of Households Served (AMI %)]]*0.25)</f>
        <v>0</v>
      </c>
      <c r="W59" s="16" t="str" cm="1">
        <f t="array" ref="W59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60" spans="1:23" x14ac:dyDescent="0.3">
      <c r="A60" s="40"/>
      <c r="B60" s="40"/>
      <c r="C60" s="40"/>
      <c r="D60" s="40"/>
      <c r="E60" s="40"/>
      <c r="F60" s="13">
        <f t="shared" si="0"/>
        <v>0</v>
      </c>
      <c r="G60" s="11"/>
      <c r="H60" s="11"/>
      <c r="I60" s="11"/>
      <c r="J60" s="40"/>
      <c r="K60" s="40"/>
      <c r="L60" s="40"/>
      <c r="M60" s="40"/>
      <c r="N60" s="22">
        <f>Table24[[#This Row],[Current Rent]]+Table24[[#This Row],[Utility 
Allowance]]</f>
        <v>0</v>
      </c>
      <c r="O60" s="41" t="str">
        <f>IF(AND(Table24[[#This Row],[Gross Rent]]&gt;0,Table24[[#This Row],[Years Occupied]]&gt;0),ROUND(J60+(J60*(EFFECT(EFFECT(0.03,1)*F60,F60))),0),"N/A")</f>
        <v>N/A</v>
      </c>
      <c r="P60" s="14"/>
      <c r="Q60" s="22" t="e" cm="1">
        <f t="array" ref="Q60">INDEX(Table1[#All],MATCH('Project Entry'!G55&amp;P60,Table1[[#All],[Area]]&amp;Table1[[#All],[AMI]],0),MATCH(Table24[[#This Row],[Bedrooms]],Table1[[#Headers],[Area]:[B5]],0))</f>
        <v>#N/A</v>
      </c>
      <c r="R60" s="15" t="e" cm="1">
        <f t="array" ref="R60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60" s="40"/>
      <c r="T60" s="40"/>
      <c r="U60" s="70"/>
      <c r="V60" s="71">
        <f>Table24[[#This Row],[Max Initial Income of Households Served (AMI %)]]+(Table24[[#This Row],[Max Initial Income of Households Served (AMI %)]]*0.25)</f>
        <v>0</v>
      </c>
      <c r="W60" s="16" t="str" cm="1">
        <f t="array" ref="W60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61" spans="1:23" x14ac:dyDescent="0.3">
      <c r="A61" s="40"/>
      <c r="B61" s="40"/>
      <c r="C61" s="40"/>
      <c r="D61" s="40"/>
      <c r="E61" s="40"/>
      <c r="F61" s="13">
        <f t="shared" si="0"/>
        <v>0</v>
      </c>
      <c r="G61" s="11"/>
      <c r="H61" s="11"/>
      <c r="I61" s="11"/>
      <c r="J61" s="40"/>
      <c r="K61" s="40"/>
      <c r="L61" s="40"/>
      <c r="M61" s="40"/>
      <c r="N61" s="22">
        <f>Table24[[#This Row],[Current Rent]]+Table24[[#This Row],[Utility 
Allowance]]</f>
        <v>0</v>
      </c>
      <c r="O61" s="41" t="str">
        <f>IF(AND(Table24[[#This Row],[Gross Rent]]&gt;0,Table24[[#This Row],[Years Occupied]]&gt;0),ROUND(J61+(J61*(EFFECT(EFFECT(0.03,1)*F61,F61))),0),"N/A")</f>
        <v>N/A</v>
      </c>
      <c r="P61" s="14"/>
      <c r="Q61" s="22" t="e" cm="1">
        <f t="array" ref="Q61">INDEX(Table1[#All],MATCH('Project Entry'!G56&amp;P61,Table1[[#All],[Area]]&amp;Table1[[#All],[AMI]],0),MATCH(Table24[[#This Row],[Bedrooms]],Table1[[#Headers],[Area]:[B5]],0))</f>
        <v>#N/A</v>
      </c>
      <c r="R61" s="15" t="e" cm="1">
        <f t="array" ref="R61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61" s="40"/>
      <c r="T61" s="40"/>
      <c r="U61" s="70"/>
      <c r="V61" s="71">
        <f>Table24[[#This Row],[Max Initial Income of Households Served (AMI %)]]+(Table24[[#This Row],[Max Initial Income of Households Served (AMI %)]]*0.25)</f>
        <v>0</v>
      </c>
      <c r="W61" s="16" t="str" cm="1">
        <f t="array" ref="W61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62" spans="1:23" x14ac:dyDescent="0.3">
      <c r="A62" s="40"/>
      <c r="B62" s="40"/>
      <c r="C62" s="40"/>
      <c r="D62" s="40"/>
      <c r="E62" s="40"/>
      <c r="F62" s="13">
        <f t="shared" si="0"/>
        <v>0</v>
      </c>
      <c r="G62" s="11"/>
      <c r="H62" s="11"/>
      <c r="I62" s="11"/>
      <c r="J62" s="40"/>
      <c r="K62" s="40"/>
      <c r="L62" s="40"/>
      <c r="M62" s="40"/>
      <c r="N62" s="22">
        <f>Table24[[#This Row],[Current Rent]]+Table24[[#This Row],[Utility 
Allowance]]</f>
        <v>0</v>
      </c>
      <c r="O62" s="41" t="str">
        <f>IF(AND(Table24[[#This Row],[Gross Rent]]&gt;0,Table24[[#This Row],[Years Occupied]]&gt;0),ROUND(J62+(J62*(EFFECT(EFFECT(0.03,1)*F62,F62))),0),"N/A")</f>
        <v>N/A</v>
      </c>
      <c r="P62" s="14"/>
      <c r="Q62" s="22" t="e" cm="1">
        <f t="array" ref="Q62">INDEX(Table1[#All],MATCH('Project Entry'!G57&amp;P62,Table1[[#All],[Area]]&amp;Table1[[#All],[AMI]],0),MATCH(Table24[[#This Row],[Bedrooms]],Table1[[#Headers],[Area]:[B5]],0))</f>
        <v>#N/A</v>
      </c>
      <c r="R62" s="15" t="e" cm="1">
        <f t="array" ref="R62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62" s="40"/>
      <c r="T62" s="40"/>
      <c r="U62" s="70"/>
      <c r="V62" s="71">
        <f>Table24[[#This Row],[Max Initial Income of Households Served (AMI %)]]+(Table24[[#This Row],[Max Initial Income of Households Served (AMI %)]]*0.25)</f>
        <v>0</v>
      </c>
      <c r="W62" s="16" t="str" cm="1">
        <f t="array" ref="W62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63" spans="1:23" x14ac:dyDescent="0.3">
      <c r="A63" s="40"/>
      <c r="B63" s="40"/>
      <c r="C63" s="40"/>
      <c r="D63" s="40"/>
      <c r="E63" s="40"/>
      <c r="F63" s="13">
        <f t="shared" si="0"/>
        <v>0</v>
      </c>
      <c r="G63" s="11"/>
      <c r="H63" s="11"/>
      <c r="I63" s="11"/>
      <c r="J63" s="40"/>
      <c r="K63" s="40"/>
      <c r="L63" s="40"/>
      <c r="M63" s="40"/>
      <c r="N63" s="22">
        <f>Table24[[#This Row],[Current Rent]]+Table24[[#This Row],[Utility 
Allowance]]</f>
        <v>0</v>
      </c>
      <c r="O63" s="41" t="str">
        <f>IF(AND(Table24[[#This Row],[Gross Rent]]&gt;0,Table24[[#This Row],[Years Occupied]]&gt;0),ROUND(J63+(J63*(EFFECT(EFFECT(0.03,1)*F63,F63))),0),"N/A")</f>
        <v>N/A</v>
      </c>
      <c r="P63" s="14"/>
      <c r="Q63" s="22" t="e" cm="1">
        <f t="array" ref="Q63">INDEX(Table1[#All],MATCH('Project Entry'!G58&amp;P63,Table1[[#All],[Area]]&amp;Table1[[#All],[AMI]],0),MATCH(Table24[[#This Row],[Bedrooms]],Table1[[#Headers],[Area]:[B5]],0))</f>
        <v>#N/A</v>
      </c>
      <c r="R63" s="15" t="e" cm="1">
        <f t="array" ref="R63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63" s="40"/>
      <c r="T63" s="40"/>
      <c r="U63" s="70"/>
      <c r="V63" s="71">
        <f>Table24[[#This Row],[Max Initial Income of Households Served (AMI %)]]+(Table24[[#This Row],[Max Initial Income of Households Served (AMI %)]]*0.25)</f>
        <v>0</v>
      </c>
      <c r="W63" s="16" t="str" cm="1">
        <f t="array" ref="W63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64" spans="1:23" x14ac:dyDescent="0.3">
      <c r="A64" s="40"/>
      <c r="B64" s="40"/>
      <c r="C64" s="40"/>
      <c r="D64" s="40"/>
      <c r="E64" s="40"/>
      <c r="F64" s="13">
        <f t="shared" si="0"/>
        <v>0</v>
      </c>
      <c r="G64" s="11"/>
      <c r="H64" s="11"/>
      <c r="I64" s="11"/>
      <c r="J64" s="40"/>
      <c r="K64" s="40"/>
      <c r="L64" s="40"/>
      <c r="M64" s="40"/>
      <c r="N64" s="22">
        <f>Table24[[#This Row],[Current Rent]]+Table24[[#This Row],[Utility 
Allowance]]</f>
        <v>0</v>
      </c>
      <c r="O64" s="41" t="str">
        <f>IF(AND(Table24[[#This Row],[Gross Rent]]&gt;0,Table24[[#This Row],[Years Occupied]]&gt;0),ROUND(J64+(J64*(EFFECT(EFFECT(0.03,1)*F64,F64))),0),"N/A")</f>
        <v>N/A</v>
      </c>
      <c r="P64" s="14"/>
      <c r="Q64" s="22" t="e" cm="1">
        <f t="array" ref="Q64">INDEX(Table1[#All],MATCH('Project Entry'!G59&amp;P64,Table1[[#All],[Area]]&amp;Table1[[#All],[AMI]],0),MATCH(Table24[[#This Row],[Bedrooms]],Table1[[#Headers],[Area]:[B5]],0))</f>
        <v>#N/A</v>
      </c>
      <c r="R64" s="15" t="e" cm="1">
        <f t="array" ref="R64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64" s="40"/>
      <c r="T64" s="40"/>
      <c r="U64" s="70"/>
      <c r="V64" s="71">
        <f>Table24[[#This Row],[Max Initial Income of Households Served (AMI %)]]+(Table24[[#This Row],[Max Initial Income of Households Served (AMI %)]]*0.25)</f>
        <v>0</v>
      </c>
      <c r="W64" s="16" t="str" cm="1">
        <f t="array" ref="W64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65" spans="1:23" x14ac:dyDescent="0.3">
      <c r="A65" s="40"/>
      <c r="B65" s="40"/>
      <c r="C65" s="40"/>
      <c r="D65" s="40"/>
      <c r="E65" s="40"/>
      <c r="F65" s="13">
        <f t="shared" si="0"/>
        <v>0</v>
      </c>
      <c r="G65" s="11"/>
      <c r="H65" s="11"/>
      <c r="I65" s="11"/>
      <c r="J65" s="40"/>
      <c r="K65" s="40"/>
      <c r="L65" s="40"/>
      <c r="M65" s="40"/>
      <c r="N65" s="22">
        <f>Table24[[#This Row],[Current Rent]]+Table24[[#This Row],[Utility 
Allowance]]</f>
        <v>0</v>
      </c>
      <c r="O65" s="41" t="str">
        <f>IF(AND(Table24[[#This Row],[Gross Rent]]&gt;0,Table24[[#This Row],[Years Occupied]]&gt;0),ROUND(J65+(J65*(EFFECT(EFFECT(0.03,1)*F65,F65))),0),"N/A")</f>
        <v>N/A</v>
      </c>
      <c r="P65" s="14"/>
      <c r="Q65" s="22" t="e" cm="1">
        <f t="array" ref="Q65">INDEX(Table1[#All],MATCH('Project Entry'!G60&amp;P65,Table1[[#All],[Area]]&amp;Table1[[#All],[AMI]],0),MATCH(Table24[[#This Row],[Bedrooms]],Table1[[#Headers],[Area]:[B5]],0))</f>
        <v>#N/A</v>
      </c>
      <c r="R65" s="15" t="e" cm="1">
        <f t="array" ref="R65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65" s="40"/>
      <c r="T65" s="40"/>
      <c r="U65" s="70"/>
      <c r="V65" s="71">
        <f>Table24[[#This Row],[Max Initial Income of Households Served (AMI %)]]+(Table24[[#This Row],[Max Initial Income of Households Served (AMI %)]]*0.25)</f>
        <v>0</v>
      </c>
      <c r="W65" s="16" t="str" cm="1">
        <f t="array" ref="W65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66" spans="1:23" x14ac:dyDescent="0.3">
      <c r="A66" s="40"/>
      <c r="B66" s="40"/>
      <c r="C66" s="40"/>
      <c r="D66" s="40"/>
      <c r="E66" s="40"/>
      <c r="F66" s="13">
        <f t="shared" si="0"/>
        <v>0</v>
      </c>
      <c r="G66" s="11"/>
      <c r="H66" s="11"/>
      <c r="I66" s="11"/>
      <c r="J66" s="40"/>
      <c r="K66" s="40"/>
      <c r="L66" s="40"/>
      <c r="M66" s="40"/>
      <c r="N66" s="22">
        <f>Table24[[#This Row],[Current Rent]]+Table24[[#This Row],[Utility 
Allowance]]</f>
        <v>0</v>
      </c>
      <c r="O66" s="41" t="str">
        <f>IF(AND(Table24[[#This Row],[Gross Rent]]&gt;0,Table24[[#This Row],[Years Occupied]]&gt;0),ROUND(J66+(J66*(EFFECT(EFFECT(0.03,1)*F66,F66))),0),"N/A")</f>
        <v>N/A</v>
      </c>
      <c r="P66" s="14"/>
      <c r="Q66" s="22" t="e" cm="1">
        <f t="array" ref="Q66">INDEX(Table1[#All],MATCH('Project Entry'!G61&amp;P66,Table1[[#All],[Area]]&amp;Table1[[#All],[AMI]],0),MATCH(Table24[[#This Row],[Bedrooms]],Table1[[#Headers],[Area]:[B5]],0))</f>
        <v>#N/A</v>
      </c>
      <c r="R66" s="15" t="e" cm="1">
        <f t="array" ref="R66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66" s="40"/>
      <c r="T66" s="40"/>
      <c r="U66" s="70"/>
      <c r="V66" s="71">
        <f>Table24[[#This Row],[Max Initial Income of Households Served (AMI %)]]+(Table24[[#This Row],[Max Initial Income of Households Served (AMI %)]]*0.25)</f>
        <v>0</v>
      </c>
      <c r="W66" s="16" t="str" cm="1">
        <f t="array" ref="W66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67" spans="1:23" x14ac:dyDescent="0.3">
      <c r="A67" s="40"/>
      <c r="B67" s="40"/>
      <c r="C67" s="40"/>
      <c r="D67" s="40"/>
      <c r="E67" s="40"/>
      <c r="F67" s="13">
        <f t="shared" si="0"/>
        <v>0</v>
      </c>
      <c r="G67" s="11"/>
      <c r="H67" s="11"/>
      <c r="I67" s="11"/>
      <c r="J67" s="40"/>
      <c r="K67" s="40"/>
      <c r="L67" s="40"/>
      <c r="M67" s="40"/>
      <c r="N67" s="22">
        <f>Table24[[#This Row],[Current Rent]]+Table24[[#This Row],[Utility 
Allowance]]</f>
        <v>0</v>
      </c>
      <c r="O67" s="41" t="str">
        <f>IF(AND(Table24[[#This Row],[Gross Rent]]&gt;0,Table24[[#This Row],[Years Occupied]]&gt;0),ROUND(J67+(J67*(EFFECT(EFFECT(0.03,1)*F67,F67))),0),"N/A")</f>
        <v>N/A</v>
      </c>
      <c r="P67" s="14"/>
      <c r="Q67" s="22" t="e" cm="1">
        <f t="array" ref="Q67">INDEX(Table1[#All],MATCH('Project Entry'!G62&amp;P67,Table1[[#All],[Area]]&amp;Table1[[#All],[AMI]],0),MATCH(Table24[[#This Row],[Bedrooms]],Table1[[#Headers],[Area]:[B5]],0))</f>
        <v>#N/A</v>
      </c>
      <c r="R67" s="15" t="e" cm="1">
        <f t="array" ref="R67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67" s="40"/>
      <c r="T67" s="40"/>
      <c r="U67" s="70"/>
      <c r="V67" s="71">
        <f>Table24[[#This Row],[Max Initial Income of Households Served (AMI %)]]+(Table24[[#This Row],[Max Initial Income of Households Served (AMI %)]]*0.25)</f>
        <v>0</v>
      </c>
      <c r="W67" s="16" t="str" cm="1">
        <f t="array" ref="W67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68" spans="1:23" x14ac:dyDescent="0.3">
      <c r="A68" s="40"/>
      <c r="B68" s="40"/>
      <c r="C68" s="40"/>
      <c r="D68" s="40"/>
      <c r="E68" s="40"/>
      <c r="F68" s="13">
        <f t="shared" si="0"/>
        <v>0</v>
      </c>
      <c r="G68" s="11"/>
      <c r="H68" s="11"/>
      <c r="I68" s="11"/>
      <c r="J68" s="40"/>
      <c r="K68" s="40"/>
      <c r="L68" s="40"/>
      <c r="M68" s="40"/>
      <c r="N68" s="22">
        <f>Table24[[#This Row],[Current Rent]]+Table24[[#This Row],[Utility 
Allowance]]</f>
        <v>0</v>
      </c>
      <c r="O68" s="41" t="str">
        <f>IF(AND(Table24[[#This Row],[Gross Rent]]&gt;0,Table24[[#This Row],[Years Occupied]]&gt;0),ROUND(J68+(J68*(EFFECT(EFFECT(0.03,1)*F68,F68))),0),"N/A")</f>
        <v>N/A</v>
      </c>
      <c r="P68" s="14"/>
      <c r="Q68" s="22" t="e" cm="1">
        <f t="array" ref="Q68">INDEX(Table1[#All],MATCH('Project Entry'!G63&amp;P68,Table1[[#All],[Area]]&amp;Table1[[#All],[AMI]],0),MATCH(Table24[[#This Row],[Bedrooms]],Table1[[#Headers],[Area]:[B5]],0))</f>
        <v>#N/A</v>
      </c>
      <c r="R68" s="15" t="e" cm="1">
        <f t="array" ref="R68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68" s="40"/>
      <c r="T68" s="40"/>
      <c r="U68" s="70"/>
      <c r="V68" s="71">
        <f>Table24[[#This Row],[Max Initial Income of Households Served (AMI %)]]+(Table24[[#This Row],[Max Initial Income of Households Served (AMI %)]]*0.25)</f>
        <v>0</v>
      </c>
      <c r="W68" s="16" t="str" cm="1">
        <f t="array" ref="W68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  <row r="69" spans="1:23" x14ac:dyDescent="0.3">
      <c r="A69" s="40"/>
      <c r="B69" s="40"/>
      <c r="C69" s="40"/>
      <c r="D69" s="40"/>
      <c r="E69" s="40"/>
      <c r="F69" s="13">
        <f t="shared" si="0"/>
        <v>0</v>
      </c>
      <c r="G69" s="11"/>
      <c r="H69" s="11"/>
      <c r="I69" s="11"/>
      <c r="J69" s="40"/>
      <c r="K69" s="40"/>
      <c r="L69" s="40"/>
      <c r="M69" s="40"/>
      <c r="N69" s="22">
        <f>Table24[[#This Row],[Current Rent]]+Table24[[#This Row],[Utility 
Allowance]]</f>
        <v>0</v>
      </c>
      <c r="O69" s="41" t="str">
        <f>IF(AND(Table24[[#This Row],[Gross Rent]]&gt;0,Table24[[#This Row],[Years Occupied]]&gt;0),ROUND(J69+(J69*(EFFECT(EFFECT(0.03,1)*F69,F69))),0),"N/A")</f>
        <v>N/A</v>
      </c>
      <c r="P69" s="14"/>
      <c r="Q69" s="22" t="e" cm="1">
        <f t="array" ref="Q69">INDEX(Table1[#All],MATCH('Project Entry'!G64&amp;P69,Table1[[#All],[Area]]&amp;Table1[[#All],[AMI]],0),MATCH(Table24[[#This Row],[Bedrooms]],Table1[[#Headers],[Area]:[B5]],0))</f>
        <v>#N/A</v>
      </c>
      <c r="R69" s="15" t="e" cm="1">
        <f t="array" ref="R69">_xlfn.IFS(Table24[[#This Row],[Gross Rent]]&gt;=Table24[[#This Row],[Current Affordability Matrix 
Rent Limit]],"Not Compliant",Table24[[#This Row],[Gross Rent]]&lt;=Table24[[#This Row],[Current Allowable
Rent w/ Annual Increase @ 3%]],"Compliant",Table24[[#This Row],[Gross Rent]]&gt;=Table24[[#This Row],[Current Allowable
Rent w/ Annual Increase @ 3%]],"Not Compliant")</f>
        <v>#N/A</v>
      </c>
      <c r="S69" s="40"/>
      <c r="T69" s="40"/>
      <c r="U69" s="70"/>
      <c r="V69" s="71">
        <f>Table24[[#This Row],[Max Initial Income of Households Served (AMI %)]]+(Table24[[#This Row],[Max Initial Income of Households Served (AMI %)]]*0.25)</f>
        <v>0</v>
      </c>
      <c r="W69" s="16" t="str" cm="1">
        <f t="array" ref="W69">_xlfn.IFS(Table24[[#This Row],[Income At Move In (Dollar Amount)]]&lt;=Table24[[#This Row],[Max Initial Income of Households Served (Dollar Amount)]],"Under Income Limit",Table24[[#This Row],[Income At Move In (Dollar Amount)]]&gt;Table24[[#This Row],[Max Initial Income of Households Served (Dollar Amount)]],"Over Income")</f>
        <v>Under Income Limit</v>
      </c>
    </row>
  </sheetData>
  <mergeCells count="3">
    <mergeCell ref="A4:K4"/>
    <mergeCell ref="L4:R4"/>
    <mergeCell ref="T4:W4"/>
  </mergeCells>
  <phoneticPr fontId="17" type="noConversion"/>
  <dataValidations xWindow="1021" yWindow="557" count="4">
    <dataValidation allowBlank="1" showInputMessage="1" showErrorMessage="1" prompt="Enter dollar amount of annual household income of tenant(s)" sqref="T6" xr:uid="{E41C5B27-6C77-40A7-8577-C25F6AE7C02F}"/>
    <dataValidation allowBlank="1" showInputMessage="1" showErrorMessage="1" prompt="Enter current rent for unit" sqref="L6" xr:uid="{AAD10F8F-CBB5-4ED9-B167-AAAFE3AD34A5}"/>
    <dataValidation allowBlank="1" showInputMessage="1" showErrorMessage="1" prompt="Enter initial rent at unit occupancy" sqref="J6" xr:uid="{AFA50A01-78B2-4FE8-BDCB-623CA811BAFA}"/>
    <dataValidation allowBlank="1" showInputMessage="1" showErrorMessage="1" prompt="Use information for tenant as of the date of this report. Do not list tenant that moved out between reports" sqref="C6" xr:uid="{35FC538A-10A7-4D79-B878-013370E15227}"/>
  </dataValidations>
  <pageMargins left="0.7" right="0.7" top="0.75" bottom="0.75" header="0.3" footer="0.3"/>
  <pageSetup orientation="portrait" horizontalDpi="4294967295" verticalDpi="4294967295" r:id="rId1"/>
  <ignoredErrors>
    <ignoredError sqref="J6" calculatedColumn="1"/>
  </ignoredErrors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xWindow="1021" yWindow="557" count="5">
        <x14:dataValidation type="list" allowBlank="1" showInputMessage="1" showErrorMessage="1" prompt="Select the number of household members_x000a__x000a_e.g. H3 means 3 members of the household" xr:uid="{8DCF4BA0-987D-4D01-A511-140DE7FBA9CB}">
          <x14:formula1>
            <xm:f>LIMITS!$L$7:$S$7</xm:f>
          </x14:formula1>
          <xm:sqref>H6:H69</xm:sqref>
        </x14:dataValidation>
        <x14:dataValidation type="list" allowBlank="1" showInputMessage="1" showErrorMessage="1" prompt="Select &quot;Move-In&quot; for first year reporting current tenant_x000a_Select &quot;Annual Compliance&quot; for each subsequent year tenant remains in unit" xr:uid="{E6C0FB21-B25D-46A9-A6F4-9F00C2F47D09}">
          <x14:formula1>
            <xm:f>'Project Entry'!$M$19:$M$20</xm:f>
          </x14:formula1>
          <xm:sqref>G6:G69</xm:sqref>
        </x14:dataValidation>
        <x14:dataValidation type="list" allowBlank="1" showInputMessage="1" showErrorMessage="1" prompt="Select AMI rent election of unit_x000a_ie: Rent at 65% AMI, select 65%" xr:uid="{01E4C039-CC5F-4C9A-AAAD-417D157732B7}">
          <x14:formula1>
            <xm:f>LIMITS!$C$8:$C$29</xm:f>
          </x14:formula1>
          <xm:sqref>P6:P69</xm:sqref>
        </x14:dataValidation>
        <x14:dataValidation type="list" allowBlank="1" showInputMessage="1" showErrorMessage="1" prompt="Select the number of bedrooms in the unit. For studios, use B0" xr:uid="{06238C99-57EC-489A-A36F-ABD53510A4C0}">
          <x14:formula1>
            <xm:f>LIMITS!$D$7:$I$7</xm:f>
          </x14:formula1>
          <xm:sqref>I6:I69</xm:sqref>
        </x14:dataValidation>
        <x14:dataValidation type="list" allowBlank="1" showInputMessage="1" showErrorMessage="1" xr:uid="{08AD02C2-8CA6-42EE-8781-95E4195211A9}">
          <x14:formula1>
            <xm:f>LIMITS!$C$74:$C$95</xm:f>
          </x14:formula1>
          <xm:sqref>U6:U69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A8388-C0CF-4012-A81F-708384E5F3D9}">
  <sheetPr codeName="Sheet2"/>
  <dimension ref="B1:S249"/>
  <sheetViews>
    <sheetView zoomScale="90" zoomScaleNormal="90" workbookViewId="0">
      <selection activeCell="C19" sqref="C19"/>
    </sheetView>
  </sheetViews>
  <sheetFormatPr defaultRowHeight="14.4" x14ac:dyDescent="0.3"/>
  <cols>
    <col min="2" max="2" width="18.21875" customWidth="1"/>
    <col min="3" max="11" width="9.77734375" customWidth="1"/>
    <col min="12" max="18" width="11" customWidth="1"/>
    <col min="19" max="19" width="12" customWidth="1"/>
  </cols>
  <sheetData>
    <row r="1" spans="2:19" x14ac:dyDescent="0.3">
      <c r="B1" s="62" t="s">
        <v>96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</row>
    <row r="3" spans="2:19" ht="15.6" x14ac:dyDescent="0.3">
      <c r="B3" s="2" t="s">
        <v>95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2:19" x14ac:dyDescent="0.3">
      <c r="B4" s="72" t="s">
        <v>12</v>
      </c>
      <c r="C4" s="74" t="s">
        <v>13</v>
      </c>
      <c r="D4" s="42"/>
      <c r="E4" s="42"/>
      <c r="F4" s="42"/>
      <c r="G4" s="42"/>
      <c r="H4" s="42"/>
      <c r="I4" s="42"/>
      <c r="J4" s="79"/>
      <c r="K4" s="80"/>
      <c r="L4" s="76" t="s">
        <v>14</v>
      </c>
      <c r="M4" s="77"/>
      <c r="N4" s="77"/>
      <c r="O4" s="77"/>
      <c r="P4" s="77"/>
      <c r="Q4" s="77"/>
      <c r="R4" s="77"/>
      <c r="S4" s="78"/>
    </row>
    <row r="5" spans="2:19" x14ac:dyDescent="0.3">
      <c r="B5" s="72"/>
      <c r="C5" s="74"/>
      <c r="D5" s="42"/>
      <c r="E5" s="42"/>
      <c r="F5" s="42"/>
      <c r="G5" s="42"/>
      <c r="H5" s="42"/>
      <c r="I5" s="42"/>
      <c r="J5" s="81"/>
      <c r="K5" s="82"/>
      <c r="L5" s="4" t="s">
        <v>15</v>
      </c>
      <c r="M5" s="4" t="s">
        <v>16</v>
      </c>
      <c r="N5" s="4" t="s">
        <v>17</v>
      </c>
      <c r="O5" s="4" t="s">
        <v>18</v>
      </c>
      <c r="P5" s="4" t="s">
        <v>19</v>
      </c>
      <c r="Q5" s="4" t="s">
        <v>20</v>
      </c>
      <c r="R5" s="4" t="s">
        <v>21</v>
      </c>
      <c r="S5" s="4" t="s">
        <v>22</v>
      </c>
    </row>
    <row r="6" spans="2:19" x14ac:dyDescent="0.3">
      <c r="B6" s="73"/>
      <c r="C6" s="75"/>
      <c r="D6" s="43" t="s">
        <v>24</v>
      </c>
      <c r="E6" s="43" t="s">
        <v>101</v>
      </c>
      <c r="F6" s="43" t="s">
        <v>97</v>
      </c>
      <c r="G6" s="43" t="s">
        <v>98</v>
      </c>
      <c r="H6" s="43" t="s">
        <v>99</v>
      </c>
      <c r="I6" s="43" t="s">
        <v>100</v>
      </c>
      <c r="J6" s="81"/>
      <c r="K6" s="82"/>
      <c r="L6" s="7" t="s">
        <v>23</v>
      </c>
      <c r="M6" s="7" t="s">
        <v>23</v>
      </c>
      <c r="N6" s="7" t="s">
        <v>23</v>
      </c>
      <c r="O6" s="7" t="s">
        <v>23</v>
      </c>
      <c r="P6" s="7" t="s">
        <v>23</v>
      </c>
      <c r="Q6" s="7" t="s">
        <v>23</v>
      </c>
      <c r="R6" s="7" t="s">
        <v>23</v>
      </c>
      <c r="S6" s="7" t="s">
        <v>23</v>
      </c>
    </row>
    <row r="7" spans="2:19" ht="15" thickBot="1" x14ac:dyDescent="0.35">
      <c r="B7" s="46" t="s">
        <v>12</v>
      </c>
      <c r="C7" s="47" t="s">
        <v>70</v>
      </c>
      <c r="D7" s="47" t="s">
        <v>79</v>
      </c>
      <c r="E7" s="47" t="s">
        <v>80</v>
      </c>
      <c r="F7" s="47" t="s">
        <v>81</v>
      </c>
      <c r="G7" s="47" t="s">
        <v>82</v>
      </c>
      <c r="H7" s="47" t="s">
        <v>83</v>
      </c>
      <c r="I7" s="47" t="s">
        <v>84</v>
      </c>
      <c r="J7" s="47" t="s">
        <v>106</v>
      </c>
      <c r="K7" s="47" t="s">
        <v>107</v>
      </c>
      <c r="L7" s="48" t="s">
        <v>71</v>
      </c>
      <c r="M7" s="48" t="s">
        <v>72</v>
      </c>
      <c r="N7" s="48" t="s">
        <v>73</v>
      </c>
      <c r="O7" s="48" t="s">
        <v>74</v>
      </c>
      <c r="P7" s="48" t="s">
        <v>75</v>
      </c>
      <c r="Q7" s="48" t="s">
        <v>76</v>
      </c>
      <c r="R7" s="48" t="s">
        <v>77</v>
      </c>
      <c r="S7" s="48" t="s">
        <v>78</v>
      </c>
    </row>
    <row r="8" spans="2:19" x14ac:dyDescent="0.3">
      <c r="B8" s="50" t="s">
        <v>25</v>
      </c>
      <c r="C8" s="51">
        <v>0.3</v>
      </c>
      <c r="D8" s="9">
        <f t="shared" ref="D8:D71" si="0">ROUNDDOWN(L8*0.3/12,0)</f>
        <v>609</v>
      </c>
      <c r="E8" s="9">
        <f t="shared" ref="E8:E71" si="1">ROUNDDOWN((AVERAGEA(L8:M8)*0.3)/12,0)</f>
        <v>653</v>
      </c>
      <c r="F8" s="9">
        <f t="shared" ref="F8:F71" si="2">ROUNDDOWN(N8*0.3/12,0)</f>
        <v>783</v>
      </c>
      <c r="G8" s="9">
        <f t="shared" ref="G8:G71" si="3">ROUNDDOWN((AVERAGEA(O8:P8)*0.3)/12,0)</f>
        <v>905</v>
      </c>
      <c r="H8" s="8">
        <f t="shared" ref="H8:H71" si="4">ROUNDDOWN(Q8*0.3/12,0)</f>
        <v>1010</v>
      </c>
      <c r="I8" s="53">
        <f t="shared" ref="I8:I71" si="5">ROUNDDOWN((AVERAGEA(R8:S8)*0.3)/12,0)</f>
        <v>1114</v>
      </c>
      <c r="J8" s="64" t="str">
        <f>Table1[[#This Row],[Area]]</f>
        <v>ADDISON</v>
      </c>
      <c r="K8" s="67">
        <f>Table1[[#This Row],[AMI]]</f>
        <v>0.3</v>
      </c>
      <c r="L8" s="52">
        <f>$L$19*Table1[[#This Row],[AMI]]</f>
        <v>24390</v>
      </c>
      <c r="M8" s="52">
        <f>$M$19*Table1[[#This Row],[AMI]]</f>
        <v>27870</v>
      </c>
      <c r="N8" s="52">
        <f>$N$19*Table1[[#This Row],[AMI]]</f>
        <v>31350</v>
      </c>
      <c r="O8" s="52">
        <f>$O$19*Table1[[#This Row],[AMI]]</f>
        <v>34830</v>
      </c>
      <c r="P8" s="52">
        <f>$P$19*Table1[[#This Row],[AMI]]</f>
        <v>37620</v>
      </c>
      <c r="Q8" s="52">
        <f>$Q$19*Table1[[#This Row],[AMI]]</f>
        <v>40410</v>
      </c>
      <c r="R8" s="52">
        <f>$R$19*Table1[[#This Row],[AMI]]</f>
        <v>43200</v>
      </c>
      <c r="S8" s="52">
        <f>$S$19*Table1[[#This Row],[AMI]]</f>
        <v>45990</v>
      </c>
    </row>
    <row r="9" spans="2:19" x14ac:dyDescent="0.3">
      <c r="B9" s="54" t="s">
        <v>25</v>
      </c>
      <c r="C9" s="5">
        <v>0.5</v>
      </c>
      <c r="D9" s="49">
        <f t="shared" si="0"/>
        <v>1016</v>
      </c>
      <c r="E9" s="49">
        <f t="shared" si="1"/>
        <v>1088</v>
      </c>
      <c r="F9" s="49">
        <f t="shared" si="2"/>
        <v>1306</v>
      </c>
      <c r="G9" s="49">
        <f t="shared" si="3"/>
        <v>1509</v>
      </c>
      <c r="H9" s="6">
        <f t="shared" si="4"/>
        <v>1683</v>
      </c>
      <c r="I9" s="55">
        <f t="shared" si="5"/>
        <v>1858</v>
      </c>
      <c r="J9" s="65" t="str">
        <f>Table1[[#This Row],[Area]]</f>
        <v>ADDISON</v>
      </c>
      <c r="K9" s="68">
        <f>Table1[[#This Row],[AMI]]</f>
        <v>0.5</v>
      </c>
      <c r="L9" s="27">
        <f>$L$19*Table1[[#This Row],[AMI]]</f>
        <v>40650</v>
      </c>
      <c r="M9" s="27">
        <f>$M$19*Table1[[#This Row],[AMI]]</f>
        <v>46450</v>
      </c>
      <c r="N9" s="27">
        <f>$N$19*Table1[[#This Row],[AMI]]</f>
        <v>52250</v>
      </c>
      <c r="O9" s="27">
        <f>$O$19*Table1[[#This Row],[AMI]]</f>
        <v>58050</v>
      </c>
      <c r="P9" s="27">
        <f>$P$19*Table1[[#This Row],[AMI]]</f>
        <v>62700</v>
      </c>
      <c r="Q9" s="27">
        <f>$Q$19*Table1[[#This Row],[AMI]]</f>
        <v>67350</v>
      </c>
      <c r="R9" s="27">
        <f>$R$19*Table1[[#This Row],[AMI]]</f>
        <v>72000</v>
      </c>
      <c r="S9" s="27">
        <f>$S$19*Table1[[#This Row],[AMI]]</f>
        <v>76650</v>
      </c>
    </row>
    <row r="10" spans="2:19" x14ac:dyDescent="0.3">
      <c r="B10" s="54" t="s">
        <v>25</v>
      </c>
      <c r="C10" s="5">
        <v>0.55000000000000004</v>
      </c>
      <c r="D10" s="49">
        <f t="shared" si="0"/>
        <v>1117</v>
      </c>
      <c r="E10" s="49">
        <f t="shared" si="1"/>
        <v>1197</v>
      </c>
      <c r="F10" s="49">
        <f t="shared" si="2"/>
        <v>1436</v>
      </c>
      <c r="G10" s="49">
        <f t="shared" si="3"/>
        <v>1660</v>
      </c>
      <c r="H10" s="6">
        <f t="shared" si="4"/>
        <v>1852</v>
      </c>
      <c r="I10" s="55">
        <f t="shared" si="5"/>
        <v>2043</v>
      </c>
      <c r="J10" s="65" t="str">
        <f>Table1[[#This Row],[Area]]</f>
        <v>ADDISON</v>
      </c>
      <c r="K10" s="68">
        <f>Table1[[#This Row],[AMI]]</f>
        <v>0.55000000000000004</v>
      </c>
      <c r="L10" s="27">
        <f>$L$19*Table1[[#This Row],[AMI]]</f>
        <v>44715</v>
      </c>
      <c r="M10" s="27">
        <f>$M$19*Table1[[#This Row],[AMI]]</f>
        <v>51095.000000000007</v>
      </c>
      <c r="N10" s="27">
        <f>$N$19*Table1[[#This Row],[AMI]]</f>
        <v>57475.000000000007</v>
      </c>
      <c r="O10" s="27">
        <f>$O$19*Table1[[#This Row],[AMI]]</f>
        <v>63855.000000000007</v>
      </c>
      <c r="P10" s="27">
        <f>$P$19*Table1[[#This Row],[AMI]]</f>
        <v>68970</v>
      </c>
      <c r="Q10" s="27">
        <f>$Q$19*Table1[[#This Row],[AMI]]</f>
        <v>74085</v>
      </c>
      <c r="R10" s="27">
        <f>$R$19*Table1[[#This Row],[AMI]]</f>
        <v>79200</v>
      </c>
      <c r="S10" s="27">
        <f>$S$19*Table1[[#This Row],[AMI]]</f>
        <v>84315</v>
      </c>
    </row>
    <row r="11" spans="2:19" x14ac:dyDescent="0.3">
      <c r="B11" s="54" t="s">
        <v>25</v>
      </c>
      <c r="C11" s="5">
        <v>0.6</v>
      </c>
      <c r="D11" s="49">
        <f t="shared" si="0"/>
        <v>1219</v>
      </c>
      <c r="E11" s="49">
        <f t="shared" si="1"/>
        <v>1306</v>
      </c>
      <c r="F11" s="49">
        <f t="shared" si="2"/>
        <v>1567</v>
      </c>
      <c r="G11" s="49">
        <f t="shared" si="3"/>
        <v>1811</v>
      </c>
      <c r="H11" s="6">
        <f t="shared" si="4"/>
        <v>2020</v>
      </c>
      <c r="I11" s="55">
        <f t="shared" si="5"/>
        <v>2229</v>
      </c>
      <c r="J11" s="65" t="str">
        <f>Table1[[#This Row],[Area]]</f>
        <v>ADDISON</v>
      </c>
      <c r="K11" s="68">
        <f>Table1[[#This Row],[AMI]]</f>
        <v>0.6</v>
      </c>
      <c r="L11" s="27">
        <f>$L$19*Table1[[#This Row],[AMI]]</f>
        <v>48780</v>
      </c>
      <c r="M11" s="27">
        <f>$M$19*Table1[[#This Row],[AMI]]</f>
        <v>55740</v>
      </c>
      <c r="N11" s="27">
        <f>$N$19*Table1[[#This Row],[AMI]]</f>
        <v>62700</v>
      </c>
      <c r="O11" s="27">
        <f>$O$19*Table1[[#This Row],[AMI]]</f>
        <v>69660</v>
      </c>
      <c r="P11" s="27">
        <f>$P$19*Table1[[#This Row],[AMI]]</f>
        <v>75240</v>
      </c>
      <c r="Q11" s="27">
        <f>$Q$19*Table1[[#This Row],[AMI]]</f>
        <v>80820</v>
      </c>
      <c r="R11" s="27">
        <f>$R$19*Table1[[#This Row],[AMI]]</f>
        <v>86400</v>
      </c>
      <c r="S11" s="27">
        <f>$S$19*Table1[[#This Row],[AMI]]</f>
        <v>91980</v>
      </c>
    </row>
    <row r="12" spans="2:19" x14ac:dyDescent="0.3">
      <c r="B12" s="54" t="s">
        <v>25</v>
      </c>
      <c r="C12" s="5">
        <v>0.65</v>
      </c>
      <c r="D12" s="49">
        <f t="shared" si="0"/>
        <v>1321</v>
      </c>
      <c r="E12" s="49">
        <f t="shared" si="1"/>
        <v>1415</v>
      </c>
      <c r="F12" s="49">
        <f t="shared" si="2"/>
        <v>1698</v>
      </c>
      <c r="G12" s="49">
        <f t="shared" si="3"/>
        <v>1962</v>
      </c>
      <c r="H12" s="6">
        <f t="shared" si="4"/>
        <v>2188</v>
      </c>
      <c r="I12" s="55">
        <f t="shared" si="5"/>
        <v>2415</v>
      </c>
      <c r="J12" s="65" t="str">
        <f>Table1[[#This Row],[Area]]</f>
        <v>ADDISON</v>
      </c>
      <c r="K12" s="68">
        <f>Table1[[#This Row],[AMI]]</f>
        <v>0.65</v>
      </c>
      <c r="L12" s="27">
        <f>$L$19*Table1[[#This Row],[AMI]]</f>
        <v>52845</v>
      </c>
      <c r="M12" s="27">
        <f>$M$19*Table1[[#This Row],[AMI]]</f>
        <v>60385</v>
      </c>
      <c r="N12" s="27">
        <f>$N$19*Table1[[#This Row],[AMI]]</f>
        <v>67925</v>
      </c>
      <c r="O12" s="27">
        <f>$O$19*Table1[[#This Row],[AMI]]</f>
        <v>75465</v>
      </c>
      <c r="P12" s="27">
        <f>$P$19*Table1[[#This Row],[AMI]]</f>
        <v>81510</v>
      </c>
      <c r="Q12" s="27">
        <f>$Q$19*Table1[[#This Row],[AMI]]</f>
        <v>87555</v>
      </c>
      <c r="R12" s="27">
        <f>$R$19*Table1[[#This Row],[AMI]]</f>
        <v>93600</v>
      </c>
      <c r="S12" s="27">
        <f>$S$19*Table1[[#This Row],[AMI]]</f>
        <v>99645</v>
      </c>
    </row>
    <row r="13" spans="2:19" x14ac:dyDescent="0.3">
      <c r="B13" s="54" t="s">
        <v>25</v>
      </c>
      <c r="C13" s="5">
        <v>0.7</v>
      </c>
      <c r="D13" s="49">
        <f t="shared" si="0"/>
        <v>1422</v>
      </c>
      <c r="E13" s="49">
        <f t="shared" si="1"/>
        <v>1524</v>
      </c>
      <c r="F13" s="49">
        <f t="shared" si="2"/>
        <v>1828</v>
      </c>
      <c r="G13" s="49">
        <f t="shared" si="3"/>
        <v>2113</v>
      </c>
      <c r="H13" s="6">
        <f t="shared" si="4"/>
        <v>2357</v>
      </c>
      <c r="I13" s="55">
        <f t="shared" si="5"/>
        <v>2601</v>
      </c>
      <c r="J13" s="65" t="str">
        <f>Table1[[#This Row],[Area]]</f>
        <v>ADDISON</v>
      </c>
      <c r="K13" s="68">
        <f>Table1[[#This Row],[AMI]]</f>
        <v>0.7</v>
      </c>
      <c r="L13" s="27">
        <f>$L$19*Table1[[#This Row],[AMI]]</f>
        <v>56910</v>
      </c>
      <c r="M13" s="27">
        <f>$M$19*Table1[[#This Row],[AMI]]</f>
        <v>65029.999999999993</v>
      </c>
      <c r="N13" s="27">
        <f>$N$19*Table1[[#This Row],[AMI]]</f>
        <v>73150</v>
      </c>
      <c r="O13" s="27">
        <f>$O$19*Table1[[#This Row],[AMI]]</f>
        <v>81270</v>
      </c>
      <c r="P13" s="27">
        <f>$P$19*Table1[[#This Row],[AMI]]</f>
        <v>87780</v>
      </c>
      <c r="Q13" s="27">
        <f>$Q$19*Table1[[#This Row],[AMI]]</f>
        <v>94290</v>
      </c>
      <c r="R13" s="27">
        <f>$R$19*Table1[[#This Row],[AMI]]</f>
        <v>100800</v>
      </c>
      <c r="S13" s="27">
        <f>$S$19*Table1[[#This Row],[AMI]]</f>
        <v>107310</v>
      </c>
    </row>
    <row r="14" spans="2:19" x14ac:dyDescent="0.3">
      <c r="B14" s="54" t="s">
        <v>25</v>
      </c>
      <c r="C14" s="5">
        <v>0.75</v>
      </c>
      <c r="D14" s="49">
        <f t="shared" si="0"/>
        <v>1524</v>
      </c>
      <c r="E14" s="49">
        <f t="shared" si="1"/>
        <v>1633</v>
      </c>
      <c r="F14" s="49">
        <f t="shared" si="2"/>
        <v>1959</v>
      </c>
      <c r="G14" s="49">
        <f t="shared" si="3"/>
        <v>2264</v>
      </c>
      <c r="H14" s="6">
        <f t="shared" si="4"/>
        <v>2525</v>
      </c>
      <c r="I14" s="55">
        <f t="shared" si="5"/>
        <v>2787</v>
      </c>
      <c r="J14" s="65" t="str">
        <f>Table1[[#This Row],[Area]]</f>
        <v>ADDISON</v>
      </c>
      <c r="K14" s="68">
        <f>Table1[[#This Row],[AMI]]</f>
        <v>0.75</v>
      </c>
      <c r="L14" s="27">
        <f>$L$19*Table1[[#This Row],[AMI]]</f>
        <v>60975</v>
      </c>
      <c r="M14" s="27">
        <f>$M$19*Table1[[#This Row],[AMI]]</f>
        <v>69675</v>
      </c>
      <c r="N14" s="27">
        <f>$N$19*Table1[[#This Row],[AMI]]</f>
        <v>78375</v>
      </c>
      <c r="O14" s="27">
        <f>$O$19*Table1[[#This Row],[AMI]]</f>
        <v>87075</v>
      </c>
      <c r="P14" s="27">
        <f>$P$19*Table1[[#This Row],[AMI]]</f>
        <v>94050</v>
      </c>
      <c r="Q14" s="27">
        <f>$Q$19*Table1[[#This Row],[AMI]]</f>
        <v>101025</v>
      </c>
      <c r="R14" s="27">
        <f>$R$19*Table1[[#This Row],[AMI]]</f>
        <v>108000</v>
      </c>
      <c r="S14" s="27">
        <f>$S$19*Table1[[#This Row],[AMI]]</f>
        <v>114975</v>
      </c>
    </row>
    <row r="15" spans="2:19" x14ac:dyDescent="0.3">
      <c r="B15" s="54" t="s">
        <v>25</v>
      </c>
      <c r="C15" s="5">
        <v>0.8</v>
      </c>
      <c r="D15" s="49">
        <f t="shared" si="0"/>
        <v>1626</v>
      </c>
      <c r="E15" s="49">
        <f t="shared" si="1"/>
        <v>1742</v>
      </c>
      <c r="F15" s="49">
        <f t="shared" si="2"/>
        <v>2090</v>
      </c>
      <c r="G15" s="49">
        <f t="shared" si="3"/>
        <v>2415</v>
      </c>
      <c r="H15" s="6">
        <f t="shared" si="4"/>
        <v>2694</v>
      </c>
      <c r="I15" s="55">
        <f t="shared" si="5"/>
        <v>2973</v>
      </c>
      <c r="J15" s="65" t="str">
        <f>Table1[[#This Row],[Area]]</f>
        <v>ADDISON</v>
      </c>
      <c r="K15" s="68">
        <f>Table1[[#This Row],[AMI]]</f>
        <v>0.8</v>
      </c>
      <c r="L15" s="27">
        <f>$L$19*Table1[[#This Row],[AMI]]</f>
        <v>65040</v>
      </c>
      <c r="M15" s="27">
        <f>$M$19*Table1[[#This Row],[AMI]]</f>
        <v>74320</v>
      </c>
      <c r="N15" s="27">
        <f>$N$19*Table1[[#This Row],[AMI]]</f>
        <v>83600</v>
      </c>
      <c r="O15" s="27">
        <f>$O$19*Table1[[#This Row],[AMI]]</f>
        <v>92880</v>
      </c>
      <c r="P15" s="27">
        <f>$P$19*Table1[[#This Row],[AMI]]</f>
        <v>100320</v>
      </c>
      <c r="Q15" s="27">
        <f>$Q$19*Table1[[#This Row],[AMI]]</f>
        <v>107760</v>
      </c>
      <c r="R15" s="27">
        <f>$R$19*Table1[[#This Row],[AMI]]</f>
        <v>115200</v>
      </c>
      <c r="S15" s="27">
        <f>$S$19*Table1[[#This Row],[AMI]]</f>
        <v>122640</v>
      </c>
    </row>
    <row r="16" spans="2:19" x14ac:dyDescent="0.3">
      <c r="B16" s="54" t="s">
        <v>25</v>
      </c>
      <c r="C16" s="5">
        <v>0.85</v>
      </c>
      <c r="D16" s="49">
        <f t="shared" si="0"/>
        <v>1727</v>
      </c>
      <c r="E16" s="49">
        <f t="shared" si="1"/>
        <v>1850</v>
      </c>
      <c r="F16" s="49">
        <f t="shared" si="2"/>
        <v>2220</v>
      </c>
      <c r="G16" s="49">
        <f t="shared" si="3"/>
        <v>2565</v>
      </c>
      <c r="H16" s="6">
        <f t="shared" si="4"/>
        <v>2862</v>
      </c>
      <c r="I16" s="55">
        <f t="shared" si="5"/>
        <v>3158</v>
      </c>
      <c r="J16" s="65" t="str">
        <f>Table1[[#This Row],[Area]]</f>
        <v>ADDISON</v>
      </c>
      <c r="K16" s="68">
        <f>Table1[[#This Row],[AMI]]</f>
        <v>0.85</v>
      </c>
      <c r="L16" s="27">
        <f>$L$19*Table1[[#This Row],[AMI]]</f>
        <v>69105</v>
      </c>
      <c r="M16" s="27">
        <f>$M$19*Table1[[#This Row],[AMI]]</f>
        <v>78965</v>
      </c>
      <c r="N16" s="27">
        <f>$N$19*Table1[[#This Row],[AMI]]</f>
        <v>88825</v>
      </c>
      <c r="O16" s="27">
        <f>$O$19*Table1[[#This Row],[AMI]]</f>
        <v>98685</v>
      </c>
      <c r="P16" s="27">
        <f>$P$19*Table1[[#This Row],[AMI]]</f>
        <v>106590</v>
      </c>
      <c r="Q16" s="27">
        <f>$Q$19*Table1[[#This Row],[AMI]]</f>
        <v>114495</v>
      </c>
      <c r="R16" s="27">
        <f>$R$19*Table1[[#This Row],[AMI]]</f>
        <v>122400</v>
      </c>
      <c r="S16" s="27">
        <f>$S$19*Table1[[#This Row],[AMI]]</f>
        <v>130305</v>
      </c>
    </row>
    <row r="17" spans="2:19" x14ac:dyDescent="0.3">
      <c r="B17" s="54" t="s">
        <v>25</v>
      </c>
      <c r="C17" s="5">
        <v>0.9</v>
      </c>
      <c r="D17" s="49">
        <f t="shared" si="0"/>
        <v>1829</v>
      </c>
      <c r="E17" s="49">
        <f t="shared" si="1"/>
        <v>1959</v>
      </c>
      <c r="F17" s="49">
        <f t="shared" si="2"/>
        <v>2351</v>
      </c>
      <c r="G17" s="49">
        <f t="shared" si="3"/>
        <v>2716</v>
      </c>
      <c r="H17" s="6">
        <f t="shared" si="4"/>
        <v>3030</v>
      </c>
      <c r="I17" s="55">
        <f t="shared" si="5"/>
        <v>3344</v>
      </c>
      <c r="J17" s="65" t="str">
        <f>Table1[[#This Row],[Area]]</f>
        <v>ADDISON</v>
      </c>
      <c r="K17" s="68">
        <f>Table1[[#This Row],[AMI]]</f>
        <v>0.9</v>
      </c>
      <c r="L17" s="27">
        <f>$L$19*Table1[[#This Row],[AMI]]</f>
        <v>73170</v>
      </c>
      <c r="M17" s="27">
        <f>$M$19*Table1[[#This Row],[AMI]]</f>
        <v>83610</v>
      </c>
      <c r="N17" s="27">
        <f>$N$19*Table1[[#This Row],[AMI]]</f>
        <v>94050</v>
      </c>
      <c r="O17" s="27">
        <f>$O$19*Table1[[#This Row],[AMI]]</f>
        <v>104490</v>
      </c>
      <c r="P17" s="27">
        <f>$P$19*Table1[[#This Row],[AMI]]</f>
        <v>112860</v>
      </c>
      <c r="Q17" s="27">
        <f>$Q$19*Table1[[#This Row],[AMI]]</f>
        <v>121230</v>
      </c>
      <c r="R17" s="27">
        <f>$R$19*Table1[[#This Row],[AMI]]</f>
        <v>129600</v>
      </c>
      <c r="S17" s="27">
        <f>$S$19*Table1[[#This Row],[AMI]]</f>
        <v>137970</v>
      </c>
    </row>
    <row r="18" spans="2:19" x14ac:dyDescent="0.3">
      <c r="B18" s="54" t="s">
        <v>25</v>
      </c>
      <c r="C18" s="5">
        <v>0.95</v>
      </c>
      <c r="D18" s="49">
        <f t="shared" si="0"/>
        <v>1930</v>
      </c>
      <c r="E18" s="49">
        <f t="shared" si="1"/>
        <v>2068</v>
      </c>
      <c r="F18" s="49">
        <f t="shared" si="2"/>
        <v>2481</v>
      </c>
      <c r="G18" s="49">
        <f t="shared" si="3"/>
        <v>2867</v>
      </c>
      <c r="H18" s="6">
        <f t="shared" si="4"/>
        <v>3199</v>
      </c>
      <c r="I18" s="55">
        <f t="shared" si="5"/>
        <v>3530</v>
      </c>
      <c r="J18" s="65" t="str">
        <f>Table1[[#This Row],[Area]]</f>
        <v>ADDISON</v>
      </c>
      <c r="K18" s="68">
        <f>Table1[[#This Row],[AMI]]</f>
        <v>0.95</v>
      </c>
      <c r="L18" s="27">
        <f>$L$19*Table1[[#This Row],[AMI]]</f>
        <v>77235</v>
      </c>
      <c r="M18" s="27">
        <f>$M$19*Table1[[#This Row],[AMI]]</f>
        <v>88255</v>
      </c>
      <c r="N18" s="27">
        <f>$N$19*Table1[[#This Row],[AMI]]</f>
        <v>99275</v>
      </c>
      <c r="O18" s="27">
        <f>$O$19*Table1[[#This Row],[AMI]]</f>
        <v>110295</v>
      </c>
      <c r="P18" s="27">
        <f>$P$19*Table1[[#This Row],[AMI]]</f>
        <v>119130</v>
      </c>
      <c r="Q18" s="27">
        <f>$Q$19*Table1[[#This Row],[AMI]]</f>
        <v>127965</v>
      </c>
      <c r="R18" s="27">
        <f>$R$19*Table1[[#This Row],[AMI]]</f>
        <v>136800</v>
      </c>
      <c r="S18" s="27">
        <f>$S$19*Table1[[#This Row],[AMI]]</f>
        <v>145635</v>
      </c>
    </row>
    <row r="19" spans="2:19" x14ac:dyDescent="0.3">
      <c r="B19" s="54" t="s">
        <v>25</v>
      </c>
      <c r="C19" s="44">
        <v>1</v>
      </c>
      <c r="D19" s="49">
        <f t="shared" si="0"/>
        <v>2032</v>
      </c>
      <c r="E19" s="49">
        <f t="shared" si="1"/>
        <v>2177</v>
      </c>
      <c r="F19" s="49">
        <f t="shared" si="2"/>
        <v>2612</v>
      </c>
      <c r="G19" s="49">
        <f t="shared" si="3"/>
        <v>3018</v>
      </c>
      <c r="H19" s="6">
        <f t="shared" si="4"/>
        <v>3367</v>
      </c>
      <c r="I19" s="55">
        <f t="shared" si="5"/>
        <v>3716</v>
      </c>
      <c r="J19" s="65" t="str">
        <f>Table1[[#This Row],[Area]]</f>
        <v>ADDISON</v>
      </c>
      <c r="K19" s="68">
        <f>Table1[[#This Row],[AMI]]</f>
        <v>1</v>
      </c>
      <c r="L19" s="45">
        <v>81300</v>
      </c>
      <c r="M19" s="45">
        <v>92900</v>
      </c>
      <c r="N19" s="45">
        <v>104500</v>
      </c>
      <c r="O19" s="45">
        <v>116100</v>
      </c>
      <c r="P19" s="45">
        <v>125400</v>
      </c>
      <c r="Q19" s="45">
        <v>134700</v>
      </c>
      <c r="R19" s="45">
        <v>144000</v>
      </c>
      <c r="S19" s="45">
        <v>153300</v>
      </c>
    </row>
    <row r="20" spans="2:19" x14ac:dyDescent="0.3">
      <c r="B20" s="54" t="s">
        <v>25</v>
      </c>
      <c r="C20" s="5">
        <v>1.05</v>
      </c>
      <c r="D20" s="49">
        <f t="shared" si="0"/>
        <v>2134</v>
      </c>
      <c r="E20" s="49">
        <f t="shared" si="1"/>
        <v>2286</v>
      </c>
      <c r="F20" s="49">
        <f t="shared" si="2"/>
        <v>2743</v>
      </c>
      <c r="G20" s="49">
        <f t="shared" si="3"/>
        <v>3169</v>
      </c>
      <c r="H20" s="6">
        <f t="shared" si="4"/>
        <v>3535</v>
      </c>
      <c r="I20" s="55">
        <f t="shared" si="5"/>
        <v>3902</v>
      </c>
      <c r="J20" s="65" t="str">
        <f>Table1[[#This Row],[Area]]</f>
        <v>ADDISON</v>
      </c>
      <c r="K20" s="68">
        <f>Table1[[#This Row],[AMI]]</f>
        <v>1.05</v>
      </c>
      <c r="L20" s="27">
        <f>$L$19*Table1[[#This Row],[AMI]]</f>
        <v>85365</v>
      </c>
      <c r="M20" s="27">
        <f>$M$19*Table1[[#This Row],[AMI]]</f>
        <v>97545</v>
      </c>
      <c r="N20" s="27">
        <f>$N$19*Table1[[#This Row],[AMI]]</f>
        <v>109725</v>
      </c>
      <c r="O20" s="27">
        <f>$O$19*Table1[[#This Row],[AMI]]</f>
        <v>121905</v>
      </c>
      <c r="P20" s="27">
        <f>$P$19*Table1[[#This Row],[AMI]]</f>
        <v>131670</v>
      </c>
      <c r="Q20" s="27">
        <f>$Q$19*Table1[[#This Row],[AMI]]</f>
        <v>141435</v>
      </c>
      <c r="R20" s="27">
        <f>$R$19*Table1[[#This Row],[AMI]]</f>
        <v>151200</v>
      </c>
      <c r="S20" s="27">
        <f>$S$19*Table1[[#This Row],[AMI]]</f>
        <v>160965</v>
      </c>
    </row>
    <row r="21" spans="2:19" x14ac:dyDescent="0.3">
      <c r="B21" s="54" t="s">
        <v>25</v>
      </c>
      <c r="C21" s="5">
        <v>1.1000000000000001</v>
      </c>
      <c r="D21" s="49">
        <f t="shared" si="0"/>
        <v>2235</v>
      </c>
      <c r="E21" s="49">
        <f t="shared" si="1"/>
        <v>2395</v>
      </c>
      <c r="F21" s="49">
        <f t="shared" si="2"/>
        <v>2873</v>
      </c>
      <c r="G21" s="49">
        <f t="shared" si="3"/>
        <v>3320</v>
      </c>
      <c r="H21" s="6">
        <f t="shared" si="4"/>
        <v>3704</v>
      </c>
      <c r="I21" s="55">
        <f t="shared" si="5"/>
        <v>4087</v>
      </c>
      <c r="J21" s="65" t="str">
        <f>Table1[[#This Row],[Area]]</f>
        <v>ADDISON</v>
      </c>
      <c r="K21" s="68">
        <f>Table1[[#This Row],[AMI]]</f>
        <v>1.1000000000000001</v>
      </c>
      <c r="L21" s="27">
        <f>$L$19*Table1[[#This Row],[AMI]]</f>
        <v>89430</v>
      </c>
      <c r="M21" s="27">
        <f>$M$19*Table1[[#This Row],[AMI]]</f>
        <v>102190.00000000001</v>
      </c>
      <c r="N21" s="27">
        <f>$N$19*Table1[[#This Row],[AMI]]</f>
        <v>114950.00000000001</v>
      </c>
      <c r="O21" s="27">
        <f>$O$19*Table1[[#This Row],[AMI]]</f>
        <v>127710.00000000001</v>
      </c>
      <c r="P21" s="27">
        <f>$P$19*Table1[[#This Row],[AMI]]</f>
        <v>137940</v>
      </c>
      <c r="Q21" s="27">
        <f>$Q$19*Table1[[#This Row],[AMI]]</f>
        <v>148170</v>
      </c>
      <c r="R21" s="27">
        <f>$R$19*Table1[[#This Row],[AMI]]</f>
        <v>158400</v>
      </c>
      <c r="S21" s="27">
        <f>$S$19*Table1[[#This Row],[AMI]]</f>
        <v>168630</v>
      </c>
    </row>
    <row r="22" spans="2:19" x14ac:dyDescent="0.3">
      <c r="B22" s="54" t="s">
        <v>25</v>
      </c>
      <c r="C22" s="5">
        <v>1.1499999999999999</v>
      </c>
      <c r="D22" s="49">
        <f t="shared" si="0"/>
        <v>2337</v>
      </c>
      <c r="E22" s="49">
        <f t="shared" si="1"/>
        <v>2504</v>
      </c>
      <c r="F22" s="49">
        <f t="shared" si="2"/>
        <v>3004</v>
      </c>
      <c r="G22" s="49">
        <f t="shared" si="3"/>
        <v>3471</v>
      </c>
      <c r="H22" s="6">
        <f t="shared" si="4"/>
        <v>3872</v>
      </c>
      <c r="I22" s="55">
        <f t="shared" si="5"/>
        <v>4273</v>
      </c>
      <c r="J22" s="65" t="str">
        <f>Table1[[#This Row],[Area]]</f>
        <v>ADDISON</v>
      </c>
      <c r="K22" s="68">
        <f>Table1[[#This Row],[AMI]]</f>
        <v>1.1499999999999999</v>
      </c>
      <c r="L22" s="27">
        <f>$L$19*Table1[[#This Row],[AMI]]</f>
        <v>93495</v>
      </c>
      <c r="M22" s="27">
        <f>$M$19*Table1[[#This Row],[AMI]]</f>
        <v>106834.99999999999</v>
      </c>
      <c r="N22" s="27">
        <f>$N$19*Table1[[#This Row],[AMI]]</f>
        <v>120174.99999999999</v>
      </c>
      <c r="O22" s="27">
        <f>$O$19*Table1[[#This Row],[AMI]]</f>
        <v>133515</v>
      </c>
      <c r="P22" s="27">
        <f>$P$19*Table1[[#This Row],[AMI]]</f>
        <v>144210</v>
      </c>
      <c r="Q22" s="27">
        <f>$Q$19*Table1[[#This Row],[AMI]]</f>
        <v>154905</v>
      </c>
      <c r="R22" s="27">
        <f>$R$19*Table1[[#This Row],[AMI]]</f>
        <v>165600</v>
      </c>
      <c r="S22" s="27">
        <f>$S$19*Table1[[#This Row],[AMI]]</f>
        <v>176295</v>
      </c>
    </row>
    <row r="23" spans="2:19" x14ac:dyDescent="0.3">
      <c r="B23" s="54" t="s">
        <v>25</v>
      </c>
      <c r="C23" s="5">
        <v>1.2</v>
      </c>
      <c r="D23" s="49">
        <f t="shared" si="0"/>
        <v>2439</v>
      </c>
      <c r="E23" s="49">
        <f t="shared" si="1"/>
        <v>2613</v>
      </c>
      <c r="F23" s="49">
        <f t="shared" si="2"/>
        <v>3135</v>
      </c>
      <c r="G23" s="49">
        <f t="shared" si="3"/>
        <v>3622</v>
      </c>
      <c r="H23" s="6">
        <f t="shared" si="4"/>
        <v>4041</v>
      </c>
      <c r="I23" s="55">
        <f t="shared" si="5"/>
        <v>4459</v>
      </c>
      <c r="J23" s="65" t="str">
        <f>Table1[[#This Row],[Area]]</f>
        <v>ADDISON</v>
      </c>
      <c r="K23" s="68">
        <f>Table1[[#This Row],[AMI]]</f>
        <v>1.2</v>
      </c>
      <c r="L23" s="27">
        <f>$L$19*Table1[[#This Row],[AMI]]</f>
        <v>97560</v>
      </c>
      <c r="M23" s="27">
        <f>$M$19*Table1[[#This Row],[AMI]]</f>
        <v>111480</v>
      </c>
      <c r="N23" s="27">
        <f>$N$19*Table1[[#This Row],[AMI]]</f>
        <v>125400</v>
      </c>
      <c r="O23" s="27">
        <f>$O$19*Table1[[#This Row],[AMI]]</f>
        <v>139320</v>
      </c>
      <c r="P23" s="27">
        <f>$P$19*Table1[[#This Row],[AMI]]</f>
        <v>150480</v>
      </c>
      <c r="Q23" s="27">
        <f>$Q$19*Table1[[#This Row],[AMI]]</f>
        <v>161640</v>
      </c>
      <c r="R23" s="27">
        <f>$R$19*Table1[[#This Row],[AMI]]</f>
        <v>172800</v>
      </c>
      <c r="S23" s="27">
        <f>$S$19*Table1[[#This Row],[AMI]]</f>
        <v>183960</v>
      </c>
    </row>
    <row r="24" spans="2:19" x14ac:dyDescent="0.3">
      <c r="B24" s="54" t="s">
        <v>25</v>
      </c>
      <c r="C24" s="5">
        <v>1.25</v>
      </c>
      <c r="D24" s="49">
        <f t="shared" si="0"/>
        <v>2540</v>
      </c>
      <c r="E24" s="49">
        <f t="shared" si="1"/>
        <v>2721</v>
      </c>
      <c r="F24" s="49">
        <f t="shared" si="2"/>
        <v>3265</v>
      </c>
      <c r="G24" s="49">
        <f t="shared" si="3"/>
        <v>3773</v>
      </c>
      <c r="H24" s="6">
        <f t="shared" si="4"/>
        <v>4209</v>
      </c>
      <c r="I24" s="55">
        <f t="shared" si="5"/>
        <v>4645</v>
      </c>
      <c r="J24" s="65" t="str">
        <f>Table1[[#This Row],[Area]]</f>
        <v>ADDISON</v>
      </c>
      <c r="K24" s="68">
        <f>Table1[[#This Row],[AMI]]</f>
        <v>1.25</v>
      </c>
      <c r="L24" s="27">
        <f>$L$19*Table1[[#This Row],[AMI]]</f>
        <v>101625</v>
      </c>
      <c r="M24" s="27">
        <f>$M$19*Table1[[#This Row],[AMI]]</f>
        <v>116125</v>
      </c>
      <c r="N24" s="27">
        <f>$N$19*Table1[[#This Row],[AMI]]</f>
        <v>130625</v>
      </c>
      <c r="O24" s="27">
        <f>$O$19*Table1[[#This Row],[AMI]]</f>
        <v>145125</v>
      </c>
      <c r="P24" s="27">
        <f>$P$19*Table1[[#This Row],[AMI]]</f>
        <v>156750</v>
      </c>
      <c r="Q24" s="27">
        <f>$Q$19*Table1[[#This Row],[AMI]]</f>
        <v>168375</v>
      </c>
      <c r="R24" s="27">
        <f>$R$19*Table1[[#This Row],[AMI]]</f>
        <v>180000</v>
      </c>
      <c r="S24" s="27">
        <f>$S$19*Table1[[#This Row],[AMI]]</f>
        <v>191625</v>
      </c>
    </row>
    <row r="25" spans="2:19" x14ac:dyDescent="0.3">
      <c r="B25" s="54" t="s">
        <v>25</v>
      </c>
      <c r="C25" s="5">
        <v>1.3</v>
      </c>
      <c r="D25" s="49">
        <f t="shared" si="0"/>
        <v>2642</v>
      </c>
      <c r="E25" s="49">
        <f t="shared" si="1"/>
        <v>2830</v>
      </c>
      <c r="F25" s="49">
        <f t="shared" si="2"/>
        <v>3396</v>
      </c>
      <c r="G25" s="49">
        <f t="shared" si="3"/>
        <v>3924</v>
      </c>
      <c r="H25" s="6">
        <f t="shared" si="4"/>
        <v>4377</v>
      </c>
      <c r="I25" s="55">
        <f t="shared" si="5"/>
        <v>4831</v>
      </c>
      <c r="J25" s="65" t="str">
        <f>Table1[[#This Row],[Area]]</f>
        <v>ADDISON</v>
      </c>
      <c r="K25" s="68">
        <f>Table1[[#This Row],[AMI]]</f>
        <v>1.3</v>
      </c>
      <c r="L25" s="27">
        <f>$L$19*Table1[[#This Row],[AMI]]</f>
        <v>105690</v>
      </c>
      <c r="M25" s="27">
        <f>$M$19*Table1[[#This Row],[AMI]]</f>
        <v>120770</v>
      </c>
      <c r="N25" s="27">
        <f>$N$19*Table1[[#This Row],[AMI]]</f>
        <v>135850</v>
      </c>
      <c r="O25" s="27">
        <f>$O$19*Table1[[#This Row],[AMI]]</f>
        <v>150930</v>
      </c>
      <c r="P25" s="27">
        <f>$P$19*Table1[[#This Row],[AMI]]</f>
        <v>163020</v>
      </c>
      <c r="Q25" s="27">
        <f>$Q$19*Table1[[#This Row],[AMI]]</f>
        <v>175110</v>
      </c>
      <c r="R25" s="27">
        <f>$R$19*Table1[[#This Row],[AMI]]</f>
        <v>187200</v>
      </c>
      <c r="S25" s="27">
        <f>$S$19*Table1[[#This Row],[AMI]]</f>
        <v>199290</v>
      </c>
    </row>
    <row r="26" spans="2:19" x14ac:dyDescent="0.3">
      <c r="B26" s="54" t="s">
        <v>25</v>
      </c>
      <c r="C26" s="5">
        <v>1.35</v>
      </c>
      <c r="D26" s="49">
        <f t="shared" si="0"/>
        <v>2743</v>
      </c>
      <c r="E26" s="49">
        <f t="shared" si="1"/>
        <v>2939</v>
      </c>
      <c r="F26" s="49">
        <f t="shared" si="2"/>
        <v>3526</v>
      </c>
      <c r="G26" s="49">
        <f t="shared" si="3"/>
        <v>4075</v>
      </c>
      <c r="H26" s="6">
        <f t="shared" si="4"/>
        <v>4546</v>
      </c>
      <c r="I26" s="55">
        <f t="shared" si="5"/>
        <v>5016</v>
      </c>
      <c r="J26" s="65" t="str">
        <f>Table1[[#This Row],[Area]]</f>
        <v>ADDISON</v>
      </c>
      <c r="K26" s="68">
        <f>Table1[[#This Row],[AMI]]</f>
        <v>1.35</v>
      </c>
      <c r="L26" s="27">
        <f>$L$19*Table1[[#This Row],[AMI]]</f>
        <v>109755</v>
      </c>
      <c r="M26" s="27">
        <f>$M$19*Table1[[#This Row],[AMI]]</f>
        <v>125415.00000000001</v>
      </c>
      <c r="N26" s="27">
        <f>$N$19*Table1[[#This Row],[AMI]]</f>
        <v>141075</v>
      </c>
      <c r="O26" s="27">
        <f>$O$19*Table1[[#This Row],[AMI]]</f>
        <v>156735</v>
      </c>
      <c r="P26" s="27">
        <f>$P$19*Table1[[#This Row],[AMI]]</f>
        <v>169290</v>
      </c>
      <c r="Q26" s="27">
        <f>$Q$19*Table1[[#This Row],[AMI]]</f>
        <v>181845</v>
      </c>
      <c r="R26" s="27">
        <f>$R$19*Table1[[#This Row],[AMI]]</f>
        <v>194400</v>
      </c>
      <c r="S26" s="27">
        <f>$S$19*Table1[[#This Row],[AMI]]</f>
        <v>206955</v>
      </c>
    </row>
    <row r="27" spans="2:19" x14ac:dyDescent="0.3">
      <c r="B27" s="54" t="s">
        <v>25</v>
      </c>
      <c r="C27" s="5">
        <v>1.4</v>
      </c>
      <c r="D27" s="49">
        <f t="shared" si="0"/>
        <v>2845</v>
      </c>
      <c r="E27" s="49">
        <f t="shared" si="1"/>
        <v>3048</v>
      </c>
      <c r="F27" s="49">
        <f t="shared" si="2"/>
        <v>3657</v>
      </c>
      <c r="G27" s="49">
        <f t="shared" si="3"/>
        <v>4226</v>
      </c>
      <c r="H27" s="6">
        <f t="shared" si="4"/>
        <v>4714</v>
      </c>
      <c r="I27" s="55">
        <f t="shared" si="5"/>
        <v>5202</v>
      </c>
      <c r="J27" s="65" t="str">
        <f>Table1[[#This Row],[Area]]</f>
        <v>ADDISON</v>
      </c>
      <c r="K27" s="68">
        <f>Table1[[#This Row],[AMI]]</f>
        <v>1.4</v>
      </c>
      <c r="L27" s="27">
        <f>$L$19*Table1[[#This Row],[AMI]]</f>
        <v>113820</v>
      </c>
      <c r="M27" s="27">
        <f>$M$19*Table1[[#This Row],[AMI]]</f>
        <v>130059.99999999999</v>
      </c>
      <c r="N27" s="27">
        <f>$N$19*Table1[[#This Row],[AMI]]</f>
        <v>146300</v>
      </c>
      <c r="O27" s="27">
        <f>$O$19*Table1[[#This Row],[AMI]]</f>
        <v>162540</v>
      </c>
      <c r="P27" s="27">
        <f>$P$19*Table1[[#This Row],[AMI]]</f>
        <v>175560</v>
      </c>
      <c r="Q27" s="27">
        <f>$Q$19*Table1[[#This Row],[AMI]]</f>
        <v>188580</v>
      </c>
      <c r="R27" s="27">
        <f>$R$19*Table1[[#This Row],[AMI]]</f>
        <v>201600</v>
      </c>
      <c r="S27" s="27">
        <f>$S$19*Table1[[#This Row],[AMI]]</f>
        <v>214620</v>
      </c>
    </row>
    <row r="28" spans="2:19" x14ac:dyDescent="0.3">
      <c r="B28" s="54" t="s">
        <v>25</v>
      </c>
      <c r="C28" s="5">
        <v>1.45</v>
      </c>
      <c r="D28" s="49">
        <f t="shared" si="0"/>
        <v>2947</v>
      </c>
      <c r="E28" s="49">
        <f t="shared" si="1"/>
        <v>3157</v>
      </c>
      <c r="F28" s="49">
        <f t="shared" si="2"/>
        <v>3788</v>
      </c>
      <c r="G28" s="49">
        <f t="shared" si="3"/>
        <v>4377</v>
      </c>
      <c r="H28" s="6">
        <f t="shared" si="4"/>
        <v>4882</v>
      </c>
      <c r="I28" s="55">
        <f t="shared" si="5"/>
        <v>5388</v>
      </c>
      <c r="J28" s="65" t="str">
        <f>Table1[[#This Row],[Area]]</f>
        <v>ADDISON</v>
      </c>
      <c r="K28" s="68">
        <f>Table1[[#This Row],[AMI]]</f>
        <v>1.45</v>
      </c>
      <c r="L28" s="27">
        <f>$L$19*Table1[[#This Row],[AMI]]</f>
        <v>117885</v>
      </c>
      <c r="M28" s="27">
        <f>$M$19*Table1[[#This Row],[AMI]]</f>
        <v>134705</v>
      </c>
      <c r="N28" s="27">
        <f>$N$19*Table1[[#This Row],[AMI]]</f>
        <v>151525</v>
      </c>
      <c r="O28" s="27">
        <f>$O$19*Table1[[#This Row],[AMI]]</f>
        <v>168345</v>
      </c>
      <c r="P28" s="27">
        <f>$P$19*Table1[[#This Row],[AMI]]</f>
        <v>181830</v>
      </c>
      <c r="Q28" s="27">
        <f>$Q$19*Table1[[#This Row],[AMI]]</f>
        <v>195315</v>
      </c>
      <c r="R28" s="27">
        <f>$R$19*Table1[[#This Row],[AMI]]</f>
        <v>208800</v>
      </c>
      <c r="S28" s="27">
        <f>$S$19*Table1[[#This Row],[AMI]]</f>
        <v>222285</v>
      </c>
    </row>
    <row r="29" spans="2:19" ht="15" thickBot="1" x14ac:dyDescent="0.35">
      <c r="B29" s="56" t="s">
        <v>25</v>
      </c>
      <c r="C29" s="57">
        <v>1.5</v>
      </c>
      <c r="D29" s="59">
        <f t="shared" si="0"/>
        <v>3048</v>
      </c>
      <c r="E29" s="59">
        <f t="shared" si="1"/>
        <v>3266</v>
      </c>
      <c r="F29" s="59">
        <f t="shared" si="2"/>
        <v>3918</v>
      </c>
      <c r="G29" s="59">
        <f t="shared" si="3"/>
        <v>4528</v>
      </c>
      <c r="H29" s="60">
        <f t="shared" si="4"/>
        <v>5051</v>
      </c>
      <c r="I29" s="61">
        <f t="shared" si="5"/>
        <v>5574</v>
      </c>
      <c r="J29" s="66" t="str">
        <f>Table1[[#This Row],[Area]]</f>
        <v>ADDISON</v>
      </c>
      <c r="K29" s="69">
        <f>Table1[[#This Row],[AMI]]</f>
        <v>1.5</v>
      </c>
      <c r="L29" s="58">
        <f>$L$19*Table1[[#This Row],[AMI]]</f>
        <v>121950</v>
      </c>
      <c r="M29" s="58">
        <f>$M$19*Table1[[#This Row],[AMI]]</f>
        <v>139350</v>
      </c>
      <c r="N29" s="58">
        <f>$N$19*Table1[[#This Row],[AMI]]</f>
        <v>156750</v>
      </c>
      <c r="O29" s="58">
        <f>$O$19*Table1[[#This Row],[AMI]]</f>
        <v>174150</v>
      </c>
      <c r="P29" s="58">
        <f>$P$19*Table1[[#This Row],[AMI]]</f>
        <v>188100</v>
      </c>
      <c r="Q29" s="58">
        <f>$Q$19*Table1[[#This Row],[AMI]]</f>
        <v>202050</v>
      </c>
      <c r="R29" s="58">
        <f>$R$19*Table1[[#This Row],[AMI]]</f>
        <v>216000</v>
      </c>
      <c r="S29" s="58">
        <f>$S$19*Table1[[#This Row],[AMI]]</f>
        <v>229950</v>
      </c>
    </row>
    <row r="30" spans="2:19" x14ac:dyDescent="0.3">
      <c r="B30" s="50" t="s">
        <v>57</v>
      </c>
      <c r="C30" s="51">
        <v>0.3</v>
      </c>
      <c r="D30" s="9">
        <f t="shared" si="0"/>
        <v>586</v>
      </c>
      <c r="E30" s="9">
        <f t="shared" si="1"/>
        <v>628</v>
      </c>
      <c r="F30" s="9">
        <f t="shared" si="2"/>
        <v>757</v>
      </c>
      <c r="G30" s="9">
        <f t="shared" si="3"/>
        <v>871</v>
      </c>
      <c r="H30" s="8">
        <f t="shared" si="4"/>
        <v>972</v>
      </c>
      <c r="I30" s="53">
        <f t="shared" si="5"/>
        <v>1072</v>
      </c>
      <c r="J30" s="64" t="str">
        <f>Table1[[#This Row],[Area]]</f>
        <v>Bennington</v>
      </c>
      <c r="K30" s="67">
        <f>Table1[[#This Row],[AMI]]</f>
        <v>0.3</v>
      </c>
      <c r="L30" s="52">
        <f>$L$41*Table1[[#This Row],[AMI]]</f>
        <v>23460</v>
      </c>
      <c r="M30" s="52">
        <f>$M$41*Table1[[#This Row],[AMI]]</f>
        <v>26790</v>
      </c>
      <c r="N30" s="52">
        <f>$N$41*Table1[[#This Row],[AMI]]</f>
        <v>30312</v>
      </c>
      <c r="O30" s="52">
        <f>$O$41*Table1[[#This Row],[AMI]]</f>
        <v>33510</v>
      </c>
      <c r="P30" s="52">
        <f>$P$41*Table1[[#This Row],[AMI]]</f>
        <v>36180</v>
      </c>
      <c r="Q30" s="52">
        <f>$Q$41*Table1[[#This Row],[AMI]]</f>
        <v>38880</v>
      </c>
      <c r="R30" s="52">
        <f>$R$41*Table1[[#This Row],[AMI]]</f>
        <v>41550</v>
      </c>
      <c r="S30" s="52">
        <f>$S$41*Table1[[#This Row],[AMI]]</f>
        <v>44250</v>
      </c>
    </row>
    <row r="31" spans="2:19" x14ac:dyDescent="0.3">
      <c r="B31" s="54" t="s">
        <v>57</v>
      </c>
      <c r="C31" s="5">
        <v>0.5</v>
      </c>
      <c r="D31" s="49">
        <f t="shared" si="0"/>
        <v>977</v>
      </c>
      <c r="E31" s="49">
        <f t="shared" si="1"/>
        <v>1046</v>
      </c>
      <c r="F31" s="49">
        <f t="shared" si="2"/>
        <v>1263</v>
      </c>
      <c r="G31" s="49">
        <f t="shared" si="3"/>
        <v>1451</v>
      </c>
      <c r="H31" s="6">
        <f t="shared" si="4"/>
        <v>1620</v>
      </c>
      <c r="I31" s="55">
        <f t="shared" si="5"/>
        <v>1787</v>
      </c>
      <c r="J31" s="65" t="str">
        <f>Table1[[#This Row],[Area]]</f>
        <v>Bennington</v>
      </c>
      <c r="K31" s="68">
        <f>Table1[[#This Row],[AMI]]</f>
        <v>0.5</v>
      </c>
      <c r="L31" s="27">
        <f>$L$41*Table1[[#This Row],[AMI]]</f>
        <v>39100</v>
      </c>
      <c r="M31" s="27">
        <f>$M$41*Table1[[#This Row],[AMI]]</f>
        <v>44650</v>
      </c>
      <c r="N31" s="27">
        <f>$N$41*Table1[[#This Row],[AMI]]</f>
        <v>50520</v>
      </c>
      <c r="O31" s="27">
        <f>$O$41*Table1[[#This Row],[AMI]]</f>
        <v>55850</v>
      </c>
      <c r="P31" s="27">
        <f>$P$41*Table1[[#This Row],[AMI]]</f>
        <v>60300</v>
      </c>
      <c r="Q31" s="27">
        <f>$Q$41*Table1[[#This Row],[AMI]]</f>
        <v>64800</v>
      </c>
      <c r="R31" s="27">
        <f>$R$41*Table1[[#This Row],[AMI]]</f>
        <v>69250</v>
      </c>
      <c r="S31" s="27">
        <f>$S$41*Table1[[#This Row],[AMI]]</f>
        <v>73750</v>
      </c>
    </row>
    <row r="32" spans="2:19" x14ac:dyDescent="0.3">
      <c r="B32" s="54" t="s">
        <v>57</v>
      </c>
      <c r="C32" s="5">
        <v>0.55000000000000004</v>
      </c>
      <c r="D32" s="49">
        <f t="shared" si="0"/>
        <v>1075</v>
      </c>
      <c r="E32" s="49">
        <f t="shared" si="1"/>
        <v>1151</v>
      </c>
      <c r="F32" s="49">
        <f t="shared" si="2"/>
        <v>1389</v>
      </c>
      <c r="G32" s="49">
        <f t="shared" si="3"/>
        <v>1597</v>
      </c>
      <c r="H32" s="6">
        <f t="shared" si="4"/>
        <v>1782</v>
      </c>
      <c r="I32" s="55">
        <f t="shared" si="5"/>
        <v>1966</v>
      </c>
      <c r="J32" s="65" t="str">
        <f>Table1[[#This Row],[Area]]</f>
        <v>Bennington</v>
      </c>
      <c r="K32" s="68">
        <f>Table1[[#This Row],[AMI]]</f>
        <v>0.55000000000000004</v>
      </c>
      <c r="L32" s="27">
        <f>$L$41*Table1[[#This Row],[AMI]]</f>
        <v>43010</v>
      </c>
      <c r="M32" s="27">
        <f>$M$41*Table1[[#This Row],[AMI]]</f>
        <v>49115.000000000007</v>
      </c>
      <c r="N32" s="27">
        <f>$N$41*Table1[[#This Row],[AMI]]</f>
        <v>55572.000000000007</v>
      </c>
      <c r="O32" s="27">
        <f>$O$41*Table1[[#This Row],[AMI]]</f>
        <v>61435.000000000007</v>
      </c>
      <c r="P32" s="27">
        <f>$P$41*Table1[[#This Row],[AMI]]</f>
        <v>66330</v>
      </c>
      <c r="Q32" s="27">
        <f>$Q$41*Table1[[#This Row],[AMI]]</f>
        <v>71280</v>
      </c>
      <c r="R32" s="27">
        <f>$R$41*Table1[[#This Row],[AMI]]</f>
        <v>76175</v>
      </c>
      <c r="S32" s="27">
        <f>$S$41*Table1[[#This Row],[AMI]]</f>
        <v>81125</v>
      </c>
    </row>
    <row r="33" spans="2:19" x14ac:dyDescent="0.3">
      <c r="B33" s="54" t="s">
        <v>57</v>
      </c>
      <c r="C33" s="5">
        <v>0.6</v>
      </c>
      <c r="D33" s="49">
        <f t="shared" si="0"/>
        <v>1173</v>
      </c>
      <c r="E33" s="49">
        <f t="shared" si="1"/>
        <v>1256</v>
      </c>
      <c r="F33" s="49">
        <f t="shared" si="2"/>
        <v>1515</v>
      </c>
      <c r="G33" s="49">
        <f t="shared" si="3"/>
        <v>1742</v>
      </c>
      <c r="H33" s="6">
        <f t="shared" si="4"/>
        <v>1944</v>
      </c>
      <c r="I33" s="55">
        <f t="shared" si="5"/>
        <v>2145</v>
      </c>
      <c r="J33" s="65" t="str">
        <f>Table1[[#This Row],[Area]]</f>
        <v>Bennington</v>
      </c>
      <c r="K33" s="68">
        <f>Table1[[#This Row],[AMI]]</f>
        <v>0.6</v>
      </c>
      <c r="L33" s="27">
        <f>$L$41*Table1[[#This Row],[AMI]]</f>
        <v>46920</v>
      </c>
      <c r="M33" s="27">
        <f>$M$41*Table1[[#This Row],[AMI]]</f>
        <v>53580</v>
      </c>
      <c r="N33" s="27">
        <f>$N$41*Table1[[#This Row],[AMI]]</f>
        <v>60624</v>
      </c>
      <c r="O33" s="27">
        <f>$O$41*Table1[[#This Row],[AMI]]</f>
        <v>67020</v>
      </c>
      <c r="P33" s="27">
        <f>$P$41*Table1[[#This Row],[AMI]]</f>
        <v>72360</v>
      </c>
      <c r="Q33" s="27">
        <f>$Q$41*Table1[[#This Row],[AMI]]</f>
        <v>77760</v>
      </c>
      <c r="R33" s="27">
        <f>$R$41*Table1[[#This Row],[AMI]]</f>
        <v>83100</v>
      </c>
      <c r="S33" s="27">
        <f>$S$41*Table1[[#This Row],[AMI]]</f>
        <v>88500</v>
      </c>
    </row>
    <row r="34" spans="2:19" x14ac:dyDescent="0.3">
      <c r="B34" s="54" t="s">
        <v>57</v>
      </c>
      <c r="C34" s="5">
        <v>0.65</v>
      </c>
      <c r="D34" s="49">
        <f t="shared" si="0"/>
        <v>1270</v>
      </c>
      <c r="E34" s="49">
        <f t="shared" si="1"/>
        <v>1360</v>
      </c>
      <c r="F34" s="49">
        <f t="shared" si="2"/>
        <v>1641</v>
      </c>
      <c r="G34" s="49">
        <f t="shared" si="3"/>
        <v>1887</v>
      </c>
      <c r="H34" s="6">
        <f t="shared" si="4"/>
        <v>2106</v>
      </c>
      <c r="I34" s="55">
        <f t="shared" si="5"/>
        <v>2323</v>
      </c>
      <c r="J34" s="65" t="str">
        <f>Table1[[#This Row],[Area]]</f>
        <v>Bennington</v>
      </c>
      <c r="K34" s="68">
        <f>Table1[[#This Row],[AMI]]</f>
        <v>0.65</v>
      </c>
      <c r="L34" s="27">
        <f>$L$41*Table1[[#This Row],[AMI]]</f>
        <v>50830</v>
      </c>
      <c r="M34" s="27">
        <f>$M$41*Table1[[#This Row],[AMI]]</f>
        <v>58045</v>
      </c>
      <c r="N34" s="27">
        <f>$N$41*Table1[[#This Row],[AMI]]</f>
        <v>65676</v>
      </c>
      <c r="O34" s="27">
        <f>$O$41*Table1[[#This Row],[AMI]]</f>
        <v>72605</v>
      </c>
      <c r="P34" s="27">
        <f>$P$41*Table1[[#This Row],[AMI]]</f>
        <v>78390</v>
      </c>
      <c r="Q34" s="27">
        <f>$Q$41*Table1[[#This Row],[AMI]]</f>
        <v>84240</v>
      </c>
      <c r="R34" s="27">
        <f>$R$41*Table1[[#This Row],[AMI]]</f>
        <v>90025</v>
      </c>
      <c r="S34" s="27">
        <f>$S$41*Table1[[#This Row],[AMI]]</f>
        <v>95875</v>
      </c>
    </row>
    <row r="35" spans="2:19" x14ac:dyDescent="0.3">
      <c r="B35" s="54" t="s">
        <v>57</v>
      </c>
      <c r="C35" s="5">
        <v>0.7</v>
      </c>
      <c r="D35" s="49">
        <f t="shared" si="0"/>
        <v>1368</v>
      </c>
      <c r="E35" s="49">
        <f t="shared" si="1"/>
        <v>1465</v>
      </c>
      <c r="F35" s="49">
        <f t="shared" si="2"/>
        <v>1768</v>
      </c>
      <c r="G35" s="49">
        <f t="shared" si="3"/>
        <v>2032</v>
      </c>
      <c r="H35" s="6">
        <f t="shared" si="4"/>
        <v>2268</v>
      </c>
      <c r="I35" s="55">
        <f t="shared" si="5"/>
        <v>2502</v>
      </c>
      <c r="J35" s="65" t="str">
        <f>Table1[[#This Row],[Area]]</f>
        <v>Bennington</v>
      </c>
      <c r="K35" s="68">
        <f>Table1[[#This Row],[AMI]]</f>
        <v>0.7</v>
      </c>
      <c r="L35" s="27">
        <f>$L$41*Table1[[#This Row],[AMI]]</f>
        <v>54740</v>
      </c>
      <c r="M35" s="27">
        <f>$M$41*Table1[[#This Row],[AMI]]</f>
        <v>62509.999999999993</v>
      </c>
      <c r="N35" s="27">
        <f>$N$41*Table1[[#This Row],[AMI]]</f>
        <v>70728</v>
      </c>
      <c r="O35" s="27">
        <f>$O$41*Table1[[#This Row],[AMI]]</f>
        <v>78190</v>
      </c>
      <c r="P35" s="27">
        <f>$P$41*Table1[[#This Row],[AMI]]</f>
        <v>84420</v>
      </c>
      <c r="Q35" s="27">
        <f>$Q$41*Table1[[#This Row],[AMI]]</f>
        <v>90720</v>
      </c>
      <c r="R35" s="27">
        <f>$R$41*Table1[[#This Row],[AMI]]</f>
        <v>96950</v>
      </c>
      <c r="S35" s="27">
        <f>$S$41*Table1[[#This Row],[AMI]]</f>
        <v>103250</v>
      </c>
    </row>
    <row r="36" spans="2:19" x14ac:dyDescent="0.3">
      <c r="B36" s="54" t="s">
        <v>57</v>
      </c>
      <c r="C36" s="5">
        <v>0.75</v>
      </c>
      <c r="D36" s="49">
        <f t="shared" si="0"/>
        <v>1466</v>
      </c>
      <c r="E36" s="49">
        <f t="shared" si="1"/>
        <v>1570</v>
      </c>
      <c r="F36" s="49">
        <f t="shared" si="2"/>
        <v>1894</v>
      </c>
      <c r="G36" s="49">
        <f t="shared" si="3"/>
        <v>2177</v>
      </c>
      <c r="H36" s="6">
        <f t="shared" si="4"/>
        <v>2430</v>
      </c>
      <c r="I36" s="55">
        <f t="shared" si="5"/>
        <v>2681</v>
      </c>
      <c r="J36" s="65" t="str">
        <f>Table1[[#This Row],[Area]]</f>
        <v>Bennington</v>
      </c>
      <c r="K36" s="68">
        <f>Table1[[#This Row],[AMI]]</f>
        <v>0.75</v>
      </c>
      <c r="L36" s="27">
        <f>$L$41*Table1[[#This Row],[AMI]]</f>
        <v>58650</v>
      </c>
      <c r="M36" s="27">
        <f>$M$41*Table1[[#This Row],[AMI]]</f>
        <v>66975</v>
      </c>
      <c r="N36" s="27">
        <f>$N$41*Table1[[#This Row],[AMI]]</f>
        <v>75780</v>
      </c>
      <c r="O36" s="27">
        <f>$O$41*Table1[[#This Row],[AMI]]</f>
        <v>83775</v>
      </c>
      <c r="P36" s="27">
        <f>$P$41*Table1[[#This Row],[AMI]]</f>
        <v>90450</v>
      </c>
      <c r="Q36" s="27">
        <f>$Q$41*Table1[[#This Row],[AMI]]</f>
        <v>97200</v>
      </c>
      <c r="R36" s="27">
        <f>$R$41*Table1[[#This Row],[AMI]]</f>
        <v>103875</v>
      </c>
      <c r="S36" s="27">
        <f>$S$41*Table1[[#This Row],[AMI]]</f>
        <v>110625</v>
      </c>
    </row>
    <row r="37" spans="2:19" x14ac:dyDescent="0.3">
      <c r="B37" s="54" t="s">
        <v>57</v>
      </c>
      <c r="C37" s="5">
        <v>0.8</v>
      </c>
      <c r="D37" s="49">
        <f t="shared" si="0"/>
        <v>1564</v>
      </c>
      <c r="E37" s="49">
        <f t="shared" si="1"/>
        <v>1675</v>
      </c>
      <c r="F37" s="49">
        <f t="shared" si="2"/>
        <v>2020</v>
      </c>
      <c r="G37" s="49">
        <f t="shared" si="3"/>
        <v>2323</v>
      </c>
      <c r="H37" s="6">
        <f t="shared" si="4"/>
        <v>2592</v>
      </c>
      <c r="I37" s="55">
        <f t="shared" si="5"/>
        <v>2860</v>
      </c>
      <c r="J37" s="65" t="str">
        <f>Table1[[#This Row],[Area]]</f>
        <v>Bennington</v>
      </c>
      <c r="K37" s="68">
        <f>Table1[[#This Row],[AMI]]</f>
        <v>0.8</v>
      </c>
      <c r="L37" s="27">
        <f>$L$41*Table1[[#This Row],[AMI]]</f>
        <v>62560</v>
      </c>
      <c r="M37" s="27">
        <f>$M$41*Table1[[#This Row],[AMI]]</f>
        <v>71440</v>
      </c>
      <c r="N37" s="27">
        <f>$N$41*Table1[[#This Row],[AMI]]</f>
        <v>80832</v>
      </c>
      <c r="O37" s="27">
        <f>$O$41*Table1[[#This Row],[AMI]]</f>
        <v>89360</v>
      </c>
      <c r="P37" s="27">
        <f>$P$41*Table1[[#This Row],[AMI]]</f>
        <v>96480</v>
      </c>
      <c r="Q37" s="27">
        <f>$Q$41*Table1[[#This Row],[AMI]]</f>
        <v>103680</v>
      </c>
      <c r="R37" s="27">
        <f>$R$41*Table1[[#This Row],[AMI]]</f>
        <v>110800</v>
      </c>
      <c r="S37" s="27">
        <f>$S$41*Table1[[#This Row],[AMI]]</f>
        <v>118000</v>
      </c>
    </row>
    <row r="38" spans="2:19" x14ac:dyDescent="0.3">
      <c r="B38" s="54" t="s">
        <v>57</v>
      </c>
      <c r="C38" s="5">
        <v>0.85</v>
      </c>
      <c r="D38" s="49">
        <f t="shared" si="0"/>
        <v>1661</v>
      </c>
      <c r="E38" s="49">
        <f t="shared" si="1"/>
        <v>1779</v>
      </c>
      <c r="F38" s="49">
        <f t="shared" si="2"/>
        <v>2147</v>
      </c>
      <c r="G38" s="49">
        <f t="shared" si="3"/>
        <v>2468</v>
      </c>
      <c r="H38" s="6">
        <f t="shared" si="4"/>
        <v>2754</v>
      </c>
      <c r="I38" s="55">
        <f t="shared" si="5"/>
        <v>3038</v>
      </c>
      <c r="J38" s="65" t="str">
        <f>Table1[[#This Row],[Area]]</f>
        <v>Bennington</v>
      </c>
      <c r="K38" s="68">
        <f>Table1[[#This Row],[AMI]]</f>
        <v>0.85</v>
      </c>
      <c r="L38" s="27">
        <f>$L$41*Table1[[#This Row],[AMI]]</f>
        <v>66470</v>
      </c>
      <c r="M38" s="27">
        <f>$M$41*Table1[[#This Row],[AMI]]</f>
        <v>75905</v>
      </c>
      <c r="N38" s="27">
        <f>$N$41*Table1[[#This Row],[AMI]]</f>
        <v>85884</v>
      </c>
      <c r="O38" s="27">
        <f>$O$41*Table1[[#This Row],[AMI]]</f>
        <v>94945</v>
      </c>
      <c r="P38" s="27">
        <f>$P$41*Table1[[#This Row],[AMI]]</f>
        <v>102510</v>
      </c>
      <c r="Q38" s="27">
        <f>$Q$41*Table1[[#This Row],[AMI]]</f>
        <v>110160</v>
      </c>
      <c r="R38" s="27">
        <f>$R$41*Table1[[#This Row],[AMI]]</f>
        <v>117725</v>
      </c>
      <c r="S38" s="27">
        <f>$S$41*Table1[[#This Row],[AMI]]</f>
        <v>125375</v>
      </c>
    </row>
    <row r="39" spans="2:19" x14ac:dyDescent="0.3">
      <c r="B39" s="54" t="s">
        <v>57</v>
      </c>
      <c r="C39" s="5">
        <v>0.9</v>
      </c>
      <c r="D39" s="49">
        <f t="shared" si="0"/>
        <v>1759</v>
      </c>
      <c r="E39" s="49">
        <f t="shared" si="1"/>
        <v>1884</v>
      </c>
      <c r="F39" s="49">
        <f t="shared" si="2"/>
        <v>2273</v>
      </c>
      <c r="G39" s="49">
        <f t="shared" si="3"/>
        <v>2613</v>
      </c>
      <c r="H39" s="6">
        <f t="shared" si="4"/>
        <v>2916</v>
      </c>
      <c r="I39" s="55">
        <f t="shared" si="5"/>
        <v>3217</v>
      </c>
      <c r="J39" s="65" t="str">
        <f>Table1[[#This Row],[Area]]</f>
        <v>Bennington</v>
      </c>
      <c r="K39" s="68">
        <f>Table1[[#This Row],[AMI]]</f>
        <v>0.9</v>
      </c>
      <c r="L39" s="27">
        <f>$L$41*Table1[[#This Row],[AMI]]</f>
        <v>70380</v>
      </c>
      <c r="M39" s="27">
        <f>$M$41*Table1[[#This Row],[AMI]]</f>
        <v>80370</v>
      </c>
      <c r="N39" s="27">
        <f>$N$41*Table1[[#This Row],[AMI]]</f>
        <v>90936</v>
      </c>
      <c r="O39" s="27">
        <f>$O$41*Table1[[#This Row],[AMI]]</f>
        <v>100530</v>
      </c>
      <c r="P39" s="27">
        <f>$P$41*Table1[[#This Row],[AMI]]</f>
        <v>108540</v>
      </c>
      <c r="Q39" s="27">
        <f>$Q$41*Table1[[#This Row],[AMI]]</f>
        <v>116640</v>
      </c>
      <c r="R39" s="27">
        <f>$R$41*Table1[[#This Row],[AMI]]</f>
        <v>124650</v>
      </c>
      <c r="S39" s="27">
        <f>$S$41*Table1[[#This Row],[AMI]]</f>
        <v>132750</v>
      </c>
    </row>
    <row r="40" spans="2:19" x14ac:dyDescent="0.3">
      <c r="B40" s="54" t="s">
        <v>57</v>
      </c>
      <c r="C40" s="5">
        <v>0.95</v>
      </c>
      <c r="D40" s="49">
        <f t="shared" si="0"/>
        <v>1857</v>
      </c>
      <c r="E40" s="49">
        <f t="shared" si="1"/>
        <v>1989</v>
      </c>
      <c r="F40" s="49">
        <f t="shared" si="2"/>
        <v>2399</v>
      </c>
      <c r="G40" s="49">
        <f t="shared" si="3"/>
        <v>2758</v>
      </c>
      <c r="H40" s="6">
        <f t="shared" si="4"/>
        <v>3078</v>
      </c>
      <c r="I40" s="55">
        <f t="shared" si="5"/>
        <v>3396</v>
      </c>
      <c r="J40" s="65" t="str">
        <f>Table1[[#This Row],[Area]]</f>
        <v>Bennington</v>
      </c>
      <c r="K40" s="68">
        <f>Table1[[#This Row],[AMI]]</f>
        <v>0.95</v>
      </c>
      <c r="L40" s="27">
        <f>$L$41*Table1[[#This Row],[AMI]]</f>
        <v>74290</v>
      </c>
      <c r="M40" s="27">
        <f>$M$41*Table1[[#This Row],[AMI]]</f>
        <v>84835</v>
      </c>
      <c r="N40" s="27">
        <f>$N$41*Table1[[#This Row],[AMI]]</f>
        <v>95988</v>
      </c>
      <c r="O40" s="27">
        <f>$O$41*Table1[[#This Row],[AMI]]</f>
        <v>106115</v>
      </c>
      <c r="P40" s="27">
        <f>$P$41*Table1[[#This Row],[AMI]]</f>
        <v>114570</v>
      </c>
      <c r="Q40" s="27">
        <f>$Q$41*Table1[[#This Row],[AMI]]</f>
        <v>123120</v>
      </c>
      <c r="R40" s="27">
        <f>$R$41*Table1[[#This Row],[AMI]]</f>
        <v>131575</v>
      </c>
      <c r="S40" s="27">
        <f>$S$41*Table1[[#This Row],[AMI]]</f>
        <v>140125</v>
      </c>
    </row>
    <row r="41" spans="2:19" x14ac:dyDescent="0.3">
      <c r="B41" s="54" t="s">
        <v>57</v>
      </c>
      <c r="C41" s="44">
        <v>1</v>
      </c>
      <c r="D41" s="49">
        <f t="shared" si="0"/>
        <v>1955</v>
      </c>
      <c r="E41" s="49">
        <f t="shared" si="1"/>
        <v>2093</v>
      </c>
      <c r="F41" s="49">
        <f t="shared" si="2"/>
        <v>2526</v>
      </c>
      <c r="G41" s="49">
        <f t="shared" si="3"/>
        <v>2903</v>
      </c>
      <c r="H41" s="6">
        <f t="shared" si="4"/>
        <v>3240</v>
      </c>
      <c r="I41" s="55">
        <f t="shared" si="5"/>
        <v>3575</v>
      </c>
      <c r="J41" s="65" t="str">
        <f>Table1[[#This Row],[Area]]</f>
        <v>Bennington</v>
      </c>
      <c r="K41" s="68">
        <f>Table1[[#This Row],[AMI]]</f>
        <v>1</v>
      </c>
      <c r="L41" s="45">
        <v>78200</v>
      </c>
      <c r="M41" s="45">
        <v>89300</v>
      </c>
      <c r="N41" s="45">
        <v>101040</v>
      </c>
      <c r="O41" s="45">
        <v>111700</v>
      </c>
      <c r="P41" s="45">
        <v>120600</v>
      </c>
      <c r="Q41" s="45">
        <v>129600</v>
      </c>
      <c r="R41" s="45">
        <v>138500</v>
      </c>
      <c r="S41" s="45">
        <v>147500</v>
      </c>
    </row>
    <row r="42" spans="2:19" x14ac:dyDescent="0.3">
      <c r="B42" s="54" t="s">
        <v>57</v>
      </c>
      <c r="C42" s="5">
        <v>1.05</v>
      </c>
      <c r="D42" s="49">
        <f t="shared" si="0"/>
        <v>2052</v>
      </c>
      <c r="E42" s="49">
        <f t="shared" si="1"/>
        <v>2198</v>
      </c>
      <c r="F42" s="49">
        <f t="shared" si="2"/>
        <v>2652</v>
      </c>
      <c r="G42" s="49">
        <f t="shared" si="3"/>
        <v>3048</v>
      </c>
      <c r="H42" s="6">
        <f t="shared" si="4"/>
        <v>3402</v>
      </c>
      <c r="I42" s="55">
        <f t="shared" si="5"/>
        <v>3753</v>
      </c>
      <c r="J42" s="65" t="str">
        <f>Table1[[#This Row],[Area]]</f>
        <v>Bennington</v>
      </c>
      <c r="K42" s="68">
        <f>Table1[[#This Row],[AMI]]</f>
        <v>1.05</v>
      </c>
      <c r="L42" s="27">
        <f>$L$41*Table1[[#This Row],[AMI]]</f>
        <v>82110</v>
      </c>
      <c r="M42" s="27">
        <f>$M$41*Table1[[#This Row],[AMI]]</f>
        <v>93765</v>
      </c>
      <c r="N42" s="27">
        <f>$N$41*Table1[[#This Row],[AMI]]</f>
        <v>106092</v>
      </c>
      <c r="O42" s="27">
        <f>$O$41*Table1[[#This Row],[AMI]]</f>
        <v>117285</v>
      </c>
      <c r="P42" s="27">
        <f>$P$41*Table1[[#This Row],[AMI]]</f>
        <v>126630</v>
      </c>
      <c r="Q42" s="27">
        <f>$Q$41*Table1[[#This Row],[AMI]]</f>
        <v>136080</v>
      </c>
      <c r="R42" s="27">
        <f>$R$41*Table1[[#This Row],[AMI]]</f>
        <v>145425</v>
      </c>
      <c r="S42" s="27">
        <f>$S$41*Table1[[#This Row],[AMI]]</f>
        <v>154875</v>
      </c>
    </row>
    <row r="43" spans="2:19" x14ac:dyDescent="0.3">
      <c r="B43" s="54" t="s">
        <v>57</v>
      </c>
      <c r="C43" s="5">
        <v>1.1000000000000001</v>
      </c>
      <c r="D43" s="49">
        <f t="shared" si="0"/>
        <v>2150</v>
      </c>
      <c r="E43" s="49">
        <f t="shared" si="1"/>
        <v>2303</v>
      </c>
      <c r="F43" s="49">
        <f t="shared" si="2"/>
        <v>2778</v>
      </c>
      <c r="G43" s="49">
        <f t="shared" si="3"/>
        <v>3194</v>
      </c>
      <c r="H43" s="6">
        <f t="shared" si="4"/>
        <v>3564</v>
      </c>
      <c r="I43" s="55">
        <f t="shared" si="5"/>
        <v>3932</v>
      </c>
      <c r="J43" s="65" t="str">
        <f>Table1[[#This Row],[Area]]</f>
        <v>Bennington</v>
      </c>
      <c r="K43" s="68">
        <f>Table1[[#This Row],[AMI]]</f>
        <v>1.1000000000000001</v>
      </c>
      <c r="L43" s="27">
        <f>$L$41*Table1[[#This Row],[AMI]]</f>
        <v>86020</v>
      </c>
      <c r="M43" s="27">
        <f>$M$41*Table1[[#This Row],[AMI]]</f>
        <v>98230.000000000015</v>
      </c>
      <c r="N43" s="27">
        <f>$N$41*Table1[[#This Row],[AMI]]</f>
        <v>111144.00000000001</v>
      </c>
      <c r="O43" s="27">
        <f>$O$41*Table1[[#This Row],[AMI]]</f>
        <v>122870.00000000001</v>
      </c>
      <c r="P43" s="27">
        <f>$P$41*Table1[[#This Row],[AMI]]</f>
        <v>132660</v>
      </c>
      <c r="Q43" s="27">
        <f>$Q$41*Table1[[#This Row],[AMI]]</f>
        <v>142560</v>
      </c>
      <c r="R43" s="27">
        <f>$R$41*Table1[[#This Row],[AMI]]</f>
        <v>152350</v>
      </c>
      <c r="S43" s="27">
        <f>$S$41*Table1[[#This Row],[AMI]]</f>
        <v>162250</v>
      </c>
    </row>
    <row r="44" spans="2:19" x14ac:dyDescent="0.3">
      <c r="B44" s="54" t="s">
        <v>57</v>
      </c>
      <c r="C44" s="5">
        <v>1.1499999999999999</v>
      </c>
      <c r="D44" s="49">
        <f t="shared" si="0"/>
        <v>2248</v>
      </c>
      <c r="E44" s="49">
        <f t="shared" si="1"/>
        <v>2407</v>
      </c>
      <c r="F44" s="49">
        <f t="shared" si="2"/>
        <v>2904</v>
      </c>
      <c r="G44" s="49">
        <f t="shared" si="3"/>
        <v>3339</v>
      </c>
      <c r="H44" s="6">
        <f t="shared" si="4"/>
        <v>3726</v>
      </c>
      <c r="I44" s="55">
        <f t="shared" si="5"/>
        <v>4111</v>
      </c>
      <c r="J44" s="65" t="str">
        <f>Table1[[#This Row],[Area]]</f>
        <v>Bennington</v>
      </c>
      <c r="K44" s="68">
        <f>Table1[[#This Row],[AMI]]</f>
        <v>1.1499999999999999</v>
      </c>
      <c r="L44" s="27">
        <f>$L$41*Table1[[#This Row],[AMI]]</f>
        <v>89930</v>
      </c>
      <c r="M44" s="27">
        <f>$M$41*Table1[[#This Row],[AMI]]</f>
        <v>102694.99999999999</v>
      </c>
      <c r="N44" s="27">
        <f>$N$41*Table1[[#This Row],[AMI]]</f>
        <v>116195.99999999999</v>
      </c>
      <c r="O44" s="27">
        <f>$O$41*Table1[[#This Row],[AMI]]</f>
        <v>128454.99999999999</v>
      </c>
      <c r="P44" s="27">
        <f>$P$41*Table1[[#This Row],[AMI]]</f>
        <v>138690</v>
      </c>
      <c r="Q44" s="27">
        <f>$Q$41*Table1[[#This Row],[AMI]]</f>
        <v>149040</v>
      </c>
      <c r="R44" s="27">
        <f>$R$41*Table1[[#This Row],[AMI]]</f>
        <v>159275</v>
      </c>
      <c r="S44" s="27">
        <f>$S$41*Table1[[#This Row],[AMI]]</f>
        <v>169625</v>
      </c>
    </row>
    <row r="45" spans="2:19" x14ac:dyDescent="0.3">
      <c r="B45" s="54" t="s">
        <v>57</v>
      </c>
      <c r="C45" s="5">
        <v>1.2</v>
      </c>
      <c r="D45" s="49">
        <f t="shared" si="0"/>
        <v>2346</v>
      </c>
      <c r="E45" s="49">
        <f t="shared" si="1"/>
        <v>2512</v>
      </c>
      <c r="F45" s="49">
        <f t="shared" si="2"/>
        <v>3031</v>
      </c>
      <c r="G45" s="49">
        <f t="shared" si="3"/>
        <v>3484</v>
      </c>
      <c r="H45" s="6">
        <f t="shared" si="4"/>
        <v>3888</v>
      </c>
      <c r="I45" s="55">
        <f t="shared" si="5"/>
        <v>4290</v>
      </c>
      <c r="J45" s="65" t="str">
        <f>Table1[[#This Row],[Area]]</f>
        <v>Bennington</v>
      </c>
      <c r="K45" s="68">
        <f>Table1[[#This Row],[AMI]]</f>
        <v>1.2</v>
      </c>
      <c r="L45" s="27">
        <f>$L$41*Table1[[#This Row],[AMI]]</f>
        <v>93840</v>
      </c>
      <c r="M45" s="27">
        <f>$M$41*Table1[[#This Row],[AMI]]</f>
        <v>107160</v>
      </c>
      <c r="N45" s="27">
        <f>$N$41*Table1[[#This Row],[AMI]]</f>
        <v>121248</v>
      </c>
      <c r="O45" s="27">
        <f>$O$41*Table1[[#This Row],[AMI]]</f>
        <v>134040</v>
      </c>
      <c r="P45" s="27">
        <f>$P$41*Table1[[#This Row],[AMI]]</f>
        <v>144720</v>
      </c>
      <c r="Q45" s="27">
        <f>$Q$41*Table1[[#This Row],[AMI]]</f>
        <v>155520</v>
      </c>
      <c r="R45" s="27">
        <f>$R$41*Table1[[#This Row],[AMI]]</f>
        <v>166200</v>
      </c>
      <c r="S45" s="27">
        <f>$S$41*Table1[[#This Row],[AMI]]</f>
        <v>177000</v>
      </c>
    </row>
    <row r="46" spans="2:19" x14ac:dyDescent="0.3">
      <c r="B46" s="54" t="s">
        <v>57</v>
      </c>
      <c r="C46" s="5">
        <v>1.25</v>
      </c>
      <c r="D46" s="49">
        <f t="shared" si="0"/>
        <v>2443</v>
      </c>
      <c r="E46" s="49">
        <f t="shared" si="1"/>
        <v>2617</v>
      </c>
      <c r="F46" s="49">
        <f t="shared" si="2"/>
        <v>3157</v>
      </c>
      <c r="G46" s="49">
        <f t="shared" si="3"/>
        <v>3629</v>
      </c>
      <c r="H46" s="6">
        <f t="shared" si="4"/>
        <v>4050</v>
      </c>
      <c r="I46" s="55">
        <f t="shared" si="5"/>
        <v>4468</v>
      </c>
      <c r="J46" s="65" t="str">
        <f>Table1[[#This Row],[Area]]</f>
        <v>Bennington</v>
      </c>
      <c r="K46" s="68">
        <f>Table1[[#This Row],[AMI]]</f>
        <v>1.25</v>
      </c>
      <c r="L46" s="27">
        <f>$L$41*Table1[[#This Row],[AMI]]</f>
        <v>97750</v>
      </c>
      <c r="M46" s="27">
        <f>$M$41*Table1[[#This Row],[AMI]]</f>
        <v>111625</v>
      </c>
      <c r="N46" s="27">
        <f>$N$41*Table1[[#This Row],[AMI]]</f>
        <v>126300</v>
      </c>
      <c r="O46" s="27">
        <f>$O$41*Table1[[#This Row],[AMI]]</f>
        <v>139625</v>
      </c>
      <c r="P46" s="27">
        <f>$P$41*Table1[[#This Row],[AMI]]</f>
        <v>150750</v>
      </c>
      <c r="Q46" s="27">
        <f>$Q$41*Table1[[#This Row],[AMI]]</f>
        <v>162000</v>
      </c>
      <c r="R46" s="27">
        <f>$R$41*Table1[[#This Row],[AMI]]</f>
        <v>173125</v>
      </c>
      <c r="S46" s="27">
        <f>$S$41*Table1[[#This Row],[AMI]]</f>
        <v>184375</v>
      </c>
    </row>
    <row r="47" spans="2:19" x14ac:dyDescent="0.3">
      <c r="B47" s="54" t="s">
        <v>57</v>
      </c>
      <c r="C47" s="5">
        <v>1.3</v>
      </c>
      <c r="D47" s="49">
        <f t="shared" si="0"/>
        <v>2541</v>
      </c>
      <c r="E47" s="49">
        <f t="shared" si="1"/>
        <v>2721</v>
      </c>
      <c r="F47" s="49">
        <f t="shared" si="2"/>
        <v>3283</v>
      </c>
      <c r="G47" s="49">
        <f t="shared" si="3"/>
        <v>3774</v>
      </c>
      <c r="H47" s="6">
        <f t="shared" si="4"/>
        <v>4212</v>
      </c>
      <c r="I47" s="55">
        <f t="shared" si="5"/>
        <v>4647</v>
      </c>
      <c r="J47" s="65" t="str">
        <f>Table1[[#This Row],[Area]]</f>
        <v>Bennington</v>
      </c>
      <c r="K47" s="68">
        <f>Table1[[#This Row],[AMI]]</f>
        <v>1.3</v>
      </c>
      <c r="L47" s="27">
        <f>$L$41*Table1[[#This Row],[AMI]]</f>
        <v>101660</v>
      </c>
      <c r="M47" s="27">
        <f>$M$41*Table1[[#This Row],[AMI]]</f>
        <v>116090</v>
      </c>
      <c r="N47" s="27">
        <f>$N$41*Table1[[#This Row],[AMI]]</f>
        <v>131352</v>
      </c>
      <c r="O47" s="27">
        <f>$O$41*Table1[[#This Row],[AMI]]</f>
        <v>145210</v>
      </c>
      <c r="P47" s="27">
        <f>$P$41*Table1[[#This Row],[AMI]]</f>
        <v>156780</v>
      </c>
      <c r="Q47" s="27">
        <f>$Q$41*Table1[[#This Row],[AMI]]</f>
        <v>168480</v>
      </c>
      <c r="R47" s="27">
        <f>$R$41*Table1[[#This Row],[AMI]]</f>
        <v>180050</v>
      </c>
      <c r="S47" s="27">
        <f>$S$41*Table1[[#This Row],[AMI]]</f>
        <v>191750</v>
      </c>
    </row>
    <row r="48" spans="2:19" x14ac:dyDescent="0.3">
      <c r="B48" s="54" t="s">
        <v>57</v>
      </c>
      <c r="C48" s="5">
        <v>1.35</v>
      </c>
      <c r="D48" s="49">
        <f t="shared" si="0"/>
        <v>2639</v>
      </c>
      <c r="E48" s="49">
        <f t="shared" si="1"/>
        <v>2826</v>
      </c>
      <c r="F48" s="49">
        <f t="shared" si="2"/>
        <v>3410</v>
      </c>
      <c r="G48" s="49">
        <f t="shared" si="3"/>
        <v>3920</v>
      </c>
      <c r="H48" s="6">
        <f t="shared" si="4"/>
        <v>4374</v>
      </c>
      <c r="I48" s="55">
        <f t="shared" si="5"/>
        <v>4826</v>
      </c>
      <c r="J48" s="65" t="str">
        <f>Table1[[#This Row],[Area]]</f>
        <v>Bennington</v>
      </c>
      <c r="K48" s="68">
        <f>Table1[[#This Row],[AMI]]</f>
        <v>1.35</v>
      </c>
      <c r="L48" s="27">
        <f>$L$41*Table1[[#This Row],[AMI]]</f>
        <v>105570</v>
      </c>
      <c r="M48" s="27">
        <f>$M$41*Table1[[#This Row],[AMI]]</f>
        <v>120555.00000000001</v>
      </c>
      <c r="N48" s="27">
        <f>$N$41*Table1[[#This Row],[AMI]]</f>
        <v>136404</v>
      </c>
      <c r="O48" s="27">
        <f>$O$41*Table1[[#This Row],[AMI]]</f>
        <v>150795</v>
      </c>
      <c r="P48" s="27">
        <f>$P$41*Table1[[#This Row],[AMI]]</f>
        <v>162810</v>
      </c>
      <c r="Q48" s="27">
        <f>$Q$41*Table1[[#This Row],[AMI]]</f>
        <v>174960</v>
      </c>
      <c r="R48" s="27">
        <f>$R$41*Table1[[#This Row],[AMI]]</f>
        <v>186975</v>
      </c>
      <c r="S48" s="27">
        <f>$S$41*Table1[[#This Row],[AMI]]</f>
        <v>199125</v>
      </c>
    </row>
    <row r="49" spans="2:19" x14ac:dyDescent="0.3">
      <c r="B49" s="54" t="s">
        <v>57</v>
      </c>
      <c r="C49" s="5">
        <v>1.4</v>
      </c>
      <c r="D49" s="49">
        <f t="shared" si="0"/>
        <v>2737</v>
      </c>
      <c r="E49" s="49">
        <f t="shared" si="1"/>
        <v>2931</v>
      </c>
      <c r="F49" s="49">
        <f t="shared" si="2"/>
        <v>3536</v>
      </c>
      <c r="G49" s="49">
        <f t="shared" si="3"/>
        <v>4065</v>
      </c>
      <c r="H49" s="6">
        <f t="shared" si="4"/>
        <v>4536</v>
      </c>
      <c r="I49" s="55">
        <f t="shared" si="5"/>
        <v>5005</v>
      </c>
      <c r="J49" s="65" t="str">
        <f>Table1[[#This Row],[Area]]</f>
        <v>Bennington</v>
      </c>
      <c r="K49" s="68">
        <f>Table1[[#This Row],[AMI]]</f>
        <v>1.4</v>
      </c>
      <c r="L49" s="27">
        <f>$L$41*Table1[[#This Row],[AMI]]</f>
        <v>109480</v>
      </c>
      <c r="M49" s="27">
        <f>$M$41*Table1[[#This Row],[AMI]]</f>
        <v>125019.99999999999</v>
      </c>
      <c r="N49" s="27">
        <f>$N$41*Table1[[#This Row],[AMI]]</f>
        <v>141456</v>
      </c>
      <c r="O49" s="27">
        <f>$O$41*Table1[[#This Row],[AMI]]</f>
        <v>156380</v>
      </c>
      <c r="P49" s="27">
        <f>$P$41*Table1[[#This Row],[AMI]]</f>
        <v>168840</v>
      </c>
      <c r="Q49" s="27">
        <f>$Q$41*Table1[[#This Row],[AMI]]</f>
        <v>181440</v>
      </c>
      <c r="R49" s="27">
        <f>$R$41*Table1[[#This Row],[AMI]]</f>
        <v>193900</v>
      </c>
      <c r="S49" s="27">
        <f>$S$41*Table1[[#This Row],[AMI]]</f>
        <v>206500</v>
      </c>
    </row>
    <row r="50" spans="2:19" x14ac:dyDescent="0.3">
      <c r="B50" s="54" t="s">
        <v>57</v>
      </c>
      <c r="C50" s="5">
        <v>1.45</v>
      </c>
      <c r="D50" s="49">
        <f t="shared" si="0"/>
        <v>2834</v>
      </c>
      <c r="E50" s="49">
        <f t="shared" si="1"/>
        <v>3035</v>
      </c>
      <c r="F50" s="49">
        <f t="shared" si="2"/>
        <v>3662</v>
      </c>
      <c r="G50" s="49">
        <f t="shared" si="3"/>
        <v>4210</v>
      </c>
      <c r="H50" s="6">
        <f t="shared" si="4"/>
        <v>4698</v>
      </c>
      <c r="I50" s="55">
        <f t="shared" si="5"/>
        <v>5183</v>
      </c>
      <c r="J50" s="65" t="str">
        <f>Table1[[#This Row],[Area]]</f>
        <v>Bennington</v>
      </c>
      <c r="K50" s="68">
        <f>Table1[[#This Row],[AMI]]</f>
        <v>1.45</v>
      </c>
      <c r="L50" s="27">
        <f>$L$41*Table1[[#This Row],[AMI]]</f>
        <v>113390</v>
      </c>
      <c r="M50" s="27">
        <f>$M$41*Table1[[#This Row],[AMI]]</f>
        <v>129485</v>
      </c>
      <c r="N50" s="27">
        <f>$N$41*Table1[[#This Row],[AMI]]</f>
        <v>146508</v>
      </c>
      <c r="O50" s="27">
        <f>$O$41*Table1[[#This Row],[AMI]]</f>
        <v>161965</v>
      </c>
      <c r="P50" s="27">
        <f>$P$41*Table1[[#This Row],[AMI]]</f>
        <v>174870</v>
      </c>
      <c r="Q50" s="27">
        <f>$Q$41*Table1[[#This Row],[AMI]]</f>
        <v>187920</v>
      </c>
      <c r="R50" s="27">
        <f>$R$41*Table1[[#This Row],[AMI]]</f>
        <v>200825</v>
      </c>
      <c r="S50" s="27">
        <f>$S$41*Table1[[#This Row],[AMI]]</f>
        <v>213875</v>
      </c>
    </row>
    <row r="51" spans="2:19" ht="15" thickBot="1" x14ac:dyDescent="0.35">
      <c r="B51" s="56" t="s">
        <v>57</v>
      </c>
      <c r="C51" s="57">
        <v>1.5</v>
      </c>
      <c r="D51" s="59">
        <f t="shared" si="0"/>
        <v>2932</v>
      </c>
      <c r="E51" s="59">
        <f t="shared" si="1"/>
        <v>3140</v>
      </c>
      <c r="F51" s="59">
        <f t="shared" si="2"/>
        <v>3789</v>
      </c>
      <c r="G51" s="59">
        <f t="shared" si="3"/>
        <v>4355</v>
      </c>
      <c r="H51" s="60">
        <f t="shared" si="4"/>
        <v>4860</v>
      </c>
      <c r="I51" s="61">
        <f t="shared" si="5"/>
        <v>5362</v>
      </c>
      <c r="J51" s="66" t="str">
        <f>Table1[[#This Row],[Area]]</f>
        <v>Bennington</v>
      </c>
      <c r="K51" s="69">
        <f>Table1[[#This Row],[AMI]]</f>
        <v>1.5</v>
      </c>
      <c r="L51" s="58">
        <f>$L$41*Table1[[#This Row],[AMI]]</f>
        <v>117300</v>
      </c>
      <c r="M51" s="58">
        <f>$M$41*Table1[[#This Row],[AMI]]</f>
        <v>133950</v>
      </c>
      <c r="N51" s="58">
        <f>$N$41*Table1[[#This Row],[AMI]]</f>
        <v>151560</v>
      </c>
      <c r="O51" s="58">
        <f>$O$41*Table1[[#This Row],[AMI]]</f>
        <v>167550</v>
      </c>
      <c r="P51" s="58">
        <f>$P$41*Table1[[#This Row],[AMI]]</f>
        <v>180900</v>
      </c>
      <c r="Q51" s="58">
        <f>$Q$41*Table1[[#This Row],[AMI]]</f>
        <v>194400</v>
      </c>
      <c r="R51" s="58">
        <f>$R$41*Table1[[#This Row],[AMI]]</f>
        <v>207750</v>
      </c>
      <c r="S51" s="58">
        <f>$S$41*Table1[[#This Row],[AMI]]</f>
        <v>221250</v>
      </c>
    </row>
    <row r="52" spans="2:19" x14ac:dyDescent="0.3">
      <c r="B52" s="50" t="s">
        <v>58</v>
      </c>
      <c r="C52" s="51">
        <v>0.3</v>
      </c>
      <c r="D52" s="9">
        <f t="shared" si="0"/>
        <v>586</v>
      </c>
      <c r="E52" s="9">
        <f t="shared" si="1"/>
        <v>628</v>
      </c>
      <c r="F52" s="9">
        <f t="shared" si="2"/>
        <v>757</v>
      </c>
      <c r="G52" s="9">
        <f t="shared" si="3"/>
        <v>871</v>
      </c>
      <c r="H52" s="8">
        <f t="shared" si="4"/>
        <v>972</v>
      </c>
      <c r="I52" s="53">
        <f t="shared" si="5"/>
        <v>1072</v>
      </c>
      <c r="J52" s="64" t="str">
        <f>Table1[[#This Row],[Area]]</f>
        <v>Caledonia</v>
      </c>
      <c r="K52" s="67">
        <f>Table1[[#This Row],[AMI]]</f>
        <v>0.3</v>
      </c>
      <c r="L52" s="52">
        <f>L$63*Table1[[#This Row],[AMI]]</f>
        <v>23460</v>
      </c>
      <c r="M52" s="52">
        <f>M$63*Table1[[#This Row],[AMI]]</f>
        <v>26790</v>
      </c>
      <c r="N52" s="52">
        <f>N$63*Table1[[#This Row],[AMI]]</f>
        <v>30312</v>
      </c>
      <c r="O52" s="52">
        <f>O$63*Table1[[#This Row],[AMI]]</f>
        <v>33510</v>
      </c>
      <c r="P52" s="52">
        <f>P$63*Table1[[#This Row],[AMI]]</f>
        <v>36180</v>
      </c>
      <c r="Q52" s="52">
        <f>Q$63*Table1[[#This Row],[AMI]]</f>
        <v>38880</v>
      </c>
      <c r="R52" s="52">
        <f>R$63*Table1[[#This Row],[AMI]]</f>
        <v>41550</v>
      </c>
      <c r="S52" s="52">
        <f>S$63*Table1[[#This Row],[AMI]]</f>
        <v>44250</v>
      </c>
    </row>
    <row r="53" spans="2:19" x14ac:dyDescent="0.3">
      <c r="B53" s="54" t="s">
        <v>58</v>
      </c>
      <c r="C53" s="5">
        <v>0.5</v>
      </c>
      <c r="D53" s="49">
        <f t="shared" si="0"/>
        <v>977</v>
      </c>
      <c r="E53" s="49">
        <f t="shared" si="1"/>
        <v>1046</v>
      </c>
      <c r="F53" s="49">
        <f t="shared" si="2"/>
        <v>1263</v>
      </c>
      <c r="G53" s="49">
        <f t="shared" si="3"/>
        <v>1451</v>
      </c>
      <c r="H53" s="6">
        <f t="shared" si="4"/>
        <v>1620</v>
      </c>
      <c r="I53" s="55">
        <f t="shared" si="5"/>
        <v>1787</v>
      </c>
      <c r="J53" s="65" t="str">
        <f>Table1[[#This Row],[Area]]</f>
        <v>Caledonia</v>
      </c>
      <c r="K53" s="68">
        <f>Table1[[#This Row],[AMI]]</f>
        <v>0.5</v>
      </c>
      <c r="L53" s="27">
        <f>L$63*Table1[[#This Row],[AMI]]</f>
        <v>39100</v>
      </c>
      <c r="M53" s="27">
        <f>M$63*Table1[[#This Row],[AMI]]</f>
        <v>44650</v>
      </c>
      <c r="N53" s="27">
        <f>N$63*Table1[[#This Row],[AMI]]</f>
        <v>50520</v>
      </c>
      <c r="O53" s="27">
        <f>O$63*Table1[[#This Row],[AMI]]</f>
        <v>55850</v>
      </c>
      <c r="P53" s="27">
        <f>P$63*Table1[[#This Row],[AMI]]</f>
        <v>60300</v>
      </c>
      <c r="Q53" s="27">
        <f>Q$63*Table1[[#This Row],[AMI]]</f>
        <v>64800</v>
      </c>
      <c r="R53" s="27">
        <f>R$63*Table1[[#This Row],[AMI]]</f>
        <v>69250</v>
      </c>
      <c r="S53" s="27">
        <f>S$63*Table1[[#This Row],[AMI]]</f>
        <v>73750</v>
      </c>
    </row>
    <row r="54" spans="2:19" x14ac:dyDescent="0.3">
      <c r="B54" s="54" t="s">
        <v>58</v>
      </c>
      <c r="C54" s="5">
        <v>0.55000000000000004</v>
      </c>
      <c r="D54" s="49">
        <f t="shared" si="0"/>
        <v>1075</v>
      </c>
      <c r="E54" s="49">
        <f t="shared" si="1"/>
        <v>1151</v>
      </c>
      <c r="F54" s="49">
        <f t="shared" si="2"/>
        <v>1389</v>
      </c>
      <c r="G54" s="49">
        <f t="shared" si="3"/>
        <v>1597</v>
      </c>
      <c r="H54" s="6">
        <f t="shared" si="4"/>
        <v>1782</v>
      </c>
      <c r="I54" s="55">
        <f t="shared" si="5"/>
        <v>1966</v>
      </c>
      <c r="J54" s="65" t="str">
        <f>Table1[[#This Row],[Area]]</f>
        <v>Caledonia</v>
      </c>
      <c r="K54" s="68">
        <f>Table1[[#This Row],[AMI]]</f>
        <v>0.55000000000000004</v>
      </c>
      <c r="L54" s="27">
        <f>L$63*Table1[[#This Row],[AMI]]</f>
        <v>43010</v>
      </c>
      <c r="M54" s="27">
        <f>M$63*Table1[[#This Row],[AMI]]</f>
        <v>49115.000000000007</v>
      </c>
      <c r="N54" s="27">
        <f>N$63*Table1[[#This Row],[AMI]]</f>
        <v>55572.000000000007</v>
      </c>
      <c r="O54" s="27">
        <f>O$63*Table1[[#This Row],[AMI]]</f>
        <v>61435.000000000007</v>
      </c>
      <c r="P54" s="27">
        <f>P$63*Table1[[#This Row],[AMI]]</f>
        <v>66330</v>
      </c>
      <c r="Q54" s="27">
        <f>Q$63*Table1[[#This Row],[AMI]]</f>
        <v>71280</v>
      </c>
      <c r="R54" s="27">
        <f>R$63*Table1[[#This Row],[AMI]]</f>
        <v>76175</v>
      </c>
      <c r="S54" s="27">
        <f>S$63*Table1[[#This Row],[AMI]]</f>
        <v>81125</v>
      </c>
    </row>
    <row r="55" spans="2:19" x14ac:dyDescent="0.3">
      <c r="B55" s="54" t="s">
        <v>58</v>
      </c>
      <c r="C55" s="5">
        <v>0.6</v>
      </c>
      <c r="D55" s="49">
        <f t="shared" si="0"/>
        <v>1173</v>
      </c>
      <c r="E55" s="49">
        <f t="shared" si="1"/>
        <v>1256</v>
      </c>
      <c r="F55" s="49">
        <f t="shared" si="2"/>
        <v>1515</v>
      </c>
      <c r="G55" s="49">
        <f t="shared" si="3"/>
        <v>1742</v>
      </c>
      <c r="H55" s="6">
        <f t="shared" si="4"/>
        <v>1944</v>
      </c>
      <c r="I55" s="55">
        <f t="shared" si="5"/>
        <v>2145</v>
      </c>
      <c r="J55" s="65" t="str">
        <f>Table1[[#This Row],[Area]]</f>
        <v>Caledonia</v>
      </c>
      <c r="K55" s="68">
        <f>Table1[[#This Row],[AMI]]</f>
        <v>0.6</v>
      </c>
      <c r="L55" s="27">
        <f>L$63*Table1[[#This Row],[AMI]]</f>
        <v>46920</v>
      </c>
      <c r="M55" s="27">
        <f>M$63*Table1[[#This Row],[AMI]]</f>
        <v>53580</v>
      </c>
      <c r="N55" s="27">
        <f>N$63*Table1[[#This Row],[AMI]]</f>
        <v>60624</v>
      </c>
      <c r="O55" s="27">
        <f>O$63*Table1[[#This Row],[AMI]]</f>
        <v>67020</v>
      </c>
      <c r="P55" s="27">
        <f>P$63*Table1[[#This Row],[AMI]]</f>
        <v>72360</v>
      </c>
      <c r="Q55" s="27">
        <f>Q$63*Table1[[#This Row],[AMI]]</f>
        <v>77760</v>
      </c>
      <c r="R55" s="27">
        <f>R$63*Table1[[#This Row],[AMI]]</f>
        <v>83100</v>
      </c>
      <c r="S55" s="27">
        <f>S$63*Table1[[#This Row],[AMI]]</f>
        <v>88500</v>
      </c>
    </row>
    <row r="56" spans="2:19" x14ac:dyDescent="0.3">
      <c r="B56" s="54" t="s">
        <v>58</v>
      </c>
      <c r="C56" s="5">
        <v>0.65</v>
      </c>
      <c r="D56" s="49">
        <f t="shared" si="0"/>
        <v>1270</v>
      </c>
      <c r="E56" s="49">
        <f t="shared" si="1"/>
        <v>1360</v>
      </c>
      <c r="F56" s="49">
        <f t="shared" si="2"/>
        <v>1641</v>
      </c>
      <c r="G56" s="49">
        <f t="shared" si="3"/>
        <v>1887</v>
      </c>
      <c r="H56" s="6">
        <f t="shared" si="4"/>
        <v>2106</v>
      </c>
      <c r="I56" s="55">
        <f t="shared" si="5"/>
        <v>2323</v>
      </c>
      <c r="J56" s="65" t="str">
        <f>Table1[[#This Row],[Area]]</f>
        <v>Caledonia</v>
      </c>
      <c r="K56" s="68">
        <f>Table1[[#This Row],[AMI]]</f>
        <v>0.65</v>
      </c>
      <c r="L56" s="27">
        <f>L$63*Table1[[#This Row],[AMI]]</f>
        <v>50830</v>
      </c>
      <c r="M56" s="27">
        <f>M$63*Table1[[#This Row],[AMI]]</f>
        <v>58045</v>
      </c>
      <c r="N56" s="27">
        <f>N$63*Table1[[#This Row],[AMI]]</f>
        <v>65676</v>
      </c>
      <c r="O56" s="27">
        <f>O$63*Table1[[#This Row],[AMI]]</f>
        <v>72605</v>
      </c>
      <c r="P56" s="27">
        <f>P$63*Table1[[#This Row],[AMI]]</f>
        <v>78390</v>
      </c>
      <c r="Q56" s="27">
        <f>Q$63*Table1[[#This Row],[AMI]]</f>
        <v>84240</v>
      </c>
      <c r="R56" s="27">
        <f>R$63*Table1[[#This Row],[AMI]]</f>
        <v>90025</v>
      </c>
      <c r="S56" s="27">
        <f>S$63*Table1[[#This Row],[AMI]]</f>
        <v>95875</v>
      </c>
    </row>
    <row r="57" spans="2:19" x14ac:dyDescent="0.3">
      <c r="B57" s="54" t="s">
        <v>58</v>
      </c>
      <c r="C57" s="5">
        <v>0.7</v>
      </c>
      <c r="D57" s="49">
        <f t="shared" si="0"/>
        <v>1368</v>
      </c>
      <c r="E57" s="49">
        <f t="shared" si="1"/>
        <v>1465</v>
      </c>
      <c r="F57" s="49">
        <f t="shared" si="2"/>
        <v>1768</v>
      </c>
      <c r="G57" s="49">
        <f t="shared" si="3"/>
        <v>2032</v>
      </c>
      <c r="H57" s="6">
        <f t="shared" si="4"/>
        <v>2268</v>
      </c>
      <c r="I57" s="55">
        <f t="shared" si="5"/>
        <v>2502</v>
      </c>
      <c r="J57" s="65" t="str">
        <f>Table1[[#This Row],[Area]]</f>
        <v>Caledonia</v>
      </c>
      <c r="K57" s="68">
        <f>Table1[[#This Row],[AMI]]</f>
        <v>0.7</v>
      </c>
      <c r="L57" s="27">
        <f>L$63*Table1[[#This Row],[AMI]]</f>
        <v>54740</v>
      </c>
      <c r="M57" s="27">
        <f>M$63*Table1[[#This Row],[AMI]]</f>
        <v>62509.999999999993</v>
      </c>
      <c r="N57" s="27">
        <f>N$63*Table1[[#This Row],[AMI]]</f>
        <v>70728</v>
      </c>
      <c r="O57" s="27">
        <f>O$63*Table1[[#This Row],[AMI]]</f>
        <v>78190</v>
      </c>
      <c r="P57" s="27">
        <f>P$63*Table1[[#This Row],[AMI]]</f>
        <v>84420</v>
      </c>
      <c r="Q57" s="27">
        <f>Q$63*Table1[[#This Row],[AMI]]</f>
        <v>90720</v>
      </c>
      <c r="R57" s="27">
        <f>R$63*Table1[[#This Row],[AMI]]</f>
        <v>96950</v>
      </c>
      <c r="S57" s="27">
        <f>S$63*Table1[[#This Row],[AMI]]</f>
        <v>103250</v>
      </c>
    </row>
    <row r="58" spans="2:19" x14ac:dyDescent="0.3">
      <c r="B58" s="54" t="s">
        <v>58</v>
      </c>
      <c r="C58" s="5">
        <v>0.75</v>
      </c>
      <c r="D58" s="49">
        <f t="shared" si="0"/>
        <v>1466</v>
      </c>
      <c r="E58" s="49">
        <f t="shared" si="1"/>
        <v>1570</v>
      </c>
      <c r="F58" s="49">
        <f t="shared" si="2"/>
        <v>1894</v>
      </c>
      <c r="G58" s="49">
        <f t="shared" si="3"/>
        <v>2177</v>
      </c>
      <c r="H58" s="6">
        <f t="shared" si="4"/>
        <v>2430</v>
      </c>
      <c r="I58" s="55">
        <f t="shared" si="5"/>
        <v>2681</v>
      </c>
      <c r="J58" s="65" t="str">
        <f>Table1[[#This Row],[Area]]</f>
        <v>Caledonia</v>
      </c>
      <c r="K58" s="68">
        <f>Table1[[#This Row],[AMI]]</f>
        <v>0.75</v>
      </c>
      <c r="L58" s="27">
        <f>L$63*Table1[[#This Row],[AMI]]</f>
        <v>58650</v>
      </c>
      <c r="M58" s="27">
        <f>M$63*Table1[[#This Row],[AMI]]</f>
        <v>66975</v>
      </c>
      <c r="N58" s="27">
        <f>N$63*Table1[[#This Row],[AMI]]</f>
        <v>75780</v>
      </c>
      <c r="O58" s="27">
        <f>O$63*Table1[[#This Row],[AMI]]</f>
        <v>83775</v>
      </c>
      <c r="P58" s="27">
        <f>P$63*Table1[[#This Row],[AMI]]</f>
        <v>90450</v>
      </c>
      <c r="Q58" s="27">
        <f>Q$63*Table1[[#This Row],[AMI]]</f>
        <v>97200</v>
      </c>
      <c r="R58" s="27">
        <f>R$63*Table1[[#This Row],[AMI]]</f>
        <v>103875</v>
      </c>
      <c r="S58" s="27">
        <f>S$63*Table1[[#This Row],[AMI]]</f>
        <v>110625</v>
      </c>
    </row>
    <row r="59" spans="2:19" x14ac:dyDescent="0.3">
      <c r="B59" s="54" t="s">
        <v>58</v>
      </c>
      <c r="C59" s="5">
        <v>0.8</v>
      </c>
      <c r="D59" s="49">
        <f t="shared" si="0"/>
        <v>1564</v>
      </c>
      <c r="E59" s="49">
        <f t="shared" si="1"/>
        <v>1675</v>
      </c>
      <c r="F59" s="49">
        <f t="shared" si="2"/>
        <v>2020</v>
      </c>
      <c r="G59" s="49">
        <f t="shared" si="3"/>
        <v>2323</v>
      </c>
      <c r="H59" s="6">
        <f t="shared" si="4"/>
        <v>2592</v>
      </c>
      <c r="I59" s="55">
        <f t="shared" si="5"/>
        <v>2860</v>
      </c>
      <c r="J59" s="65" t="str">
        <f>Table1[[#This Row],[Area]]</f>
        <v>Caledonia</v>
      </c>
      <c r="K59" s="68">
        <f>Table1[[#This Row],[AMI]]</f>
        <v>0.8</v>
      </c>
      <c r="L59" s="27">
        <f>L$63*Table1[[#This Row],[AMI]]</f>
        <v>62560</v>
      </c>
      <c r="M59" s="27">
        <f>M$63*Table1[[#This Row],[AMI]]</f>
        <v>71440</v>
      </c>
      <c r="N59" s="27">
        <f>N$63*Table1[[#This Row],[AMI]]</f>
        <v>80832</v>
      </c>
      <c r="O59" s="27">
        <f>O$63*Table1[[#This Row],[AMI]]</f>
        <v>89360</v>
      </c>
      <c r="P59" s="27">
        <f>P$63*Table1[[#This Row],[AMI]]</f>
        <v>96480</v>
      </c>
      <c r="Q59" s="27">
        <f>Q$63*Table1[[#This Row],[AMI]]</f>
        <v>103680</v>
      </c>
      <c r="R59" s="27">
        <f>R$63*Table1[[#This Row],[AMI]]</f>
        <v>110800</v>
      </c>
      <c r="S59" s="27">
        <f>S$63*Table1[[#This Row],[AMI]]</f>
        <v>118000</v>
      </c>
    </row>
    <row r="60" spans="2:19" x14ac:dyDescent="0.3">
      <c r="B60" s="54" t="s">
        <v>58</v>
      </c>
      <c r="C60" s="5">
        <v>0.85</v>
      </c>
      <c r="D60" s="49">
        <f t="shared" si="0"/>
        <v>1661</v>
      </c>
      <c r="E60" s="49">
        <f t="shared" si="1"/>
        <v>1779</v>
      </c>
      <c r="F60" s="49">
        <f t="shared" si="2"/>
        <v>2147</v>
      </c>
      <c r="G60" s="49">
        <f t="shared" si="3"/>
        <v>2468</v>
      </c>
      <c r="H60" s="6">
        <f t="shared" si="4"/>
        <v>2754</v>
      </c>
      <c r="I60" s="55">
        <f t="shared" si="5"/>
        <v>3038</v>
      </c>
      <c r="J60" s="65" t="str">
        <f>Table1[[#This Row],[Area]]</f>
        <v>Caledonia</v>
      </c>
      <c r="K60" s="68">
        <f>Table1[[#This Row],[AMI]]</f>
        <v>0.85</v>
      </c>
      <c r="L60" s="27">
        <f>L$63*Table1[[#This Row],[AMI]]</f>
        <v>66470</v>
      </c>
      <c r="M60" s="27">
        <f>M$63*Table1[[#This Row],[AMI]]</f>
        <v>75905</v>
      </c>
      <c r="N60" s="27">
        <f>N$63*Table1[[#This Row],[AMI]]</f>
        <v>85884</v>
      </c>
      <c r="O60" s="27">
        <f>O$63*Table1[[#This Row],[AMI]]</f>
        <v>94945</v>
      </c>
      <c r="P60" s="27">
        <f>P$63*Table1[[#This Row],[AMI]]</f>
        <v>102510</v>
      </c>
      <c r="Q60" s="27">
        <f>Q$63*Table1[[#This Row],[AMI]]</f>
        <v>110160</v>
      </c>
      <c r="R60" s="27">
        <f>R$63*Table1[[#This Row],[AMI]]</f>
        <v>117725</v>
      </c>
      <c r="S60" s="27">
        <f>S$63*Table1[[#This Row],[AMI]]</f>
        <v>125375</v>
      </c>
    </row>
    <row r="61" spans="2:19" x14ac:dyDescent="0.3">
      <c r="B61" s="54" t="s">
        <v>58</v>
      </c>
      <c r="C61" s="5">
        <v>0.9</v>
      </c>
      <c r="D61" s="49">
        <f t="shared" si="0"/>
        <v>1759</v>
      </c>
      <c r="E61" s="49">
        <f t="shared" si="1"/>
        <v>1884</v>
      </c>
      <c r="F61" s="49">
        <f t="shared" si="2"/>
        <v>2273</v>
      </c>
      <c r="G61" s="49">
        <f t="shared" si="3"/>
        <v>2613</v>
      </c>
      <c r="H61" s="6">
        <f t="shared" si="4"/>
        <v>2916</v>
      </c>
      <c r="I61" s="55">
        <f t="shared" si="5"/>
        <v>3217</v>
      </c>
      <c r="J61" s="65" t="str">
        <f>Table1[[#This Row],[Area]]</f>
        <v>Caledonia</v>
      </c>
      <c r="K61" s="68">
        <f>Table1[[#This Row],[AMI]]</f>
        <v>0.9</v>
      </c>
      <c r="L61" s="27">
        <f>L$63*Table1[[#This Row],[AMI]]</f>
        <v>70380</v>
      </c>
      <c r="M61" s="27">
        <f>M$63*Table1[[#This Row],[AMI]]</f>
        <v>80370</v>
      </c>
      <c r="N61" s="27">
        <f>N$63*Table1[[#This Row],[AMI]]</f>
        <v>90936</v>
      </c>
      <c r="O61" s="27">
        <f>O$63*Table1[[#This Row],[AMI]]</f>
        <v>100530</v>
      </c>
      <c r="P61" s="27">
        <f>P$63*Table1[[#This Row],[AMI]]</f>
        <v>108540</v>
      </c>
      <c r="Q61" s="27">
        <f>Q$63*Table1[[#This Row],[AMI]]</f>
        <v>116640</v>
      </c>
      <c r="R61" s="27">
        <f>R$63*Table1[[#This Row],[AMI]]</f>
        <v>124650</v>
      </c>
      <c r="S61" s="27">
        <f>S$63*Table1[[#This Row],[AMI]]</f>
        <v>132750</v>
      </c>
    </row>
    <row r="62" spans="2:19" x14ac:dyDescent="0.3">
      <c r="B62" s="54" t="s">
        <v>58</v>
      </c>
      <c r="C62" s="5">
        <v>0.95</v>
      </c>
      <c r="D62" s="49">
        <f t="shared" si="0"/>
        <v>1857</v>
      </c>
      <c r="E62" s="49">
        <f t="shared" si="1"/>
        <v>1989</v>
      </c>
      <c r="F62" s="49">
        <f t="shared" si="2"/>
        <v>2399</v>
      </c>
      <c r="G62" s="49">
        <f t="shared" si="3"/>
        <v>2758</v>
      </c>
      <c r="H62" s="6">
        <f t="shared" si="4"/>
        <v>3078</v>
      </c>
      <c r="I62" s="55">
        <f t="shared" si="5"/>
        <v>3396</v>
      </c>
      <c r="J62" s="65" t="str">
        <f>Table1[[#This Row],[Area]]</f>
        <v>Caledonia</v>
      </c>
      <c r="K62" s="68">
        <f>Table1[[#This Row],[AMI]]</f>
        <v>0.95</v>
      </c>
      <c r="L62" s="27">
        <f>L$63*Table1[[#This Row],[AMI]]</f>
        <v>74290</v>
      </c>
      <c r="M62" s="27">
        <f>M$63*Table1[[#This Row],[AMI]]</f>
        <v>84835</v>
      </c>
      <c r="N62" s="27">
        <f>N$63*Table1[[#This Row],[AMI]]</f>
        <v>95988</v>
      </c>
      <c r="O62" s="27">
        <f>O$63*Table1[[#This Row],[AMI]]</f>
        <v>106115</v>
      </c>
      <c r="P62" s="27">
        <f>P$63*Table1[[#This Row],[AMI]]</f>
        <v>114570</v>
      </c>
      <c r="Q62" s="27">
        <f>Q$63*Table1[[#This Row],[AMI]]</f>
        <v>123120</v>
      </c>
      <c r="R62" s="27">
        <f>R$63*Table1[[#This Row],[AMI]]</f>
        <v>131575</v>
      </c>
      <c r="S62" s="27">
        <f>S$63*Table1[[#This Row],[AMI]]</f>
        <v>140125</v>
      </c>
    </row>
    <row r="63" spans="2:19" x14ac:dyDescent="0.3">
      <c r="B63" s="54" t="s">
        <v>58</v>
      </c>
      <c r="C63" s="44">
        <v>1</v>
      </c>
      <c r="D63" s="49">
        <f t="shared" si="0"/>
        <v>1955</v>
      </c>
      <c r="E63" s="49">
        <f t="shared" si="1"/>
        <v>2093</v>
      </c>
      <c r="F63" s="49">
        <f t="shared" si="2"/>
        <v>2526</v>
      </c>
      <c r="G63" s="49">
        <f t="shared" si="3"/>
        <v>2903</v>
      </c>
      <c r="H63" s="6">
        <f t="shared" si="4"/>
        <v>3240</v>
      </c>
      <c r="I63" s="55">
        <f t="shared" si="5"/>
        <v>3575</v>
      </c>
      <c r="J63" s="65" t="str">
        <f>Table1[[#This Row],[Area]]</f>
        <v>Caledonia</v>
      </c>
      <c r="K63" s="68">
        <f>Table1[[#This Row],[AMI]]</f>
        <v>1</v>
      </c>
      <c r="L63" s="45">
        <v>78200</v>
      </c>
      <c r="M63" s="45">
        <v>89300</v>
      </c>
      <c r="N63" s="45">
        <v>101040</v>
      </c>
      <c r="O63" s="45">
        <v>111700</v>
      </c>
      <c r="P63" s="45">
        <v>120600</v>
      </c>
      <c r="Q63" s="45">
        <v>129600</v>
      </c>
      <c r="R63" s="45">
        <v>138500</v>
      </c>
      <c r="S63" s="45">
        <v>147500</v>
      </c>
    </row>
    <row r="64" spans="2:19" x14ac:dyDescent="0.3">
      <c r="B64" s="54" t="s">
        <v>58</v>
      </c>
      <c r="C64" s="5">
        <v>1.05</v>
      </c>
      <c r="D64" s="49">
        <f t="shared" si="0"/>
        <v>2052</v>
      </c>
      <c r="E64" s="49">
        <f t="shared" si="1"/>
        <v>2198</v>
      </c>
      <c r="F64" s="49">
        <f t="shared" si="2"/>
        <v>2652</v>
      </c>
      <c r="G64" s="49">
        <f t="shared" si="3"/>
        <v>3048</v>
      </c>
      <c r="H64" s="6">
        <f t="shared" si="4"/>
        <v>3402</v>
      </c>
      <c r="I64" s="55">
        <f t="shared" si="5"/>
        <v>3753</v>
      </c>
      <c r="J64" s="65" t="str">
        <f>Table1[[#This Row],[Area]]</f>
        <v>Caledonia</v>
      </c>
      <c r="K64" s="68">
        <f>Table1[[#This Row],[AMI]]</f>
        <v>1.05</v>
      </c>
      <c r="L64" s="27">
        <f>L$63*Table1[[#This Row],[AMI]]</f>
        <v>82110</v>
      </c>
      <c r="M64" s="27">
        <f>M$63*Table1[[#This Row],[AMI]]</f>
        <v>93765</v>
      </c>
      <c r="N64" s="27">
        <f>N$63*Table1[[#This Row],[AMI]]</f>
        <v>106092</v>
      </c>
      <c r="O64" s="27">
        <f>O$63*Table1[[#This Row],[AMI]]</f>
        <v>117285</v>
      </c>
      <c r="P64" s="27">
        <f>P$63*Table1[[#This Row],[AMI]]</f>
        <v>126630</v>
      </c>
      <c r="Q64" s="27">
        <f>Q$63*Table1[[#This Row],[AMI]]</f>
        <v>136080</v>
      </c>
      <c r="R64" s="27">
        <f>R$63*Table1[[#This Row],[AMI]]</f>
        <v>145425</v>
      </c>
      <c r="S64" s="27">
        <f>S$63*Table1[[#This Row],[AMI]]</f>
        <v>154875</v>
      </c>
    </row>
    <row r="65" spans="2:19" x14ac:dyDescent="0.3">
      <c r="B65" s="54" t="s">
        <v>58</v>
      </c>
      <c r="C65" s="5">
        <v>1.1000000000000001</v>
      </c>
      <c r="D65" s="49">
        <f t="shared" si="0"/>
        <v>2150</v>
      </c>
      <c r="E65" s="49">
        <f t="shared" si="1"/>
        <v>2303</v>
      </c>
      <c r="F65" s="49">
        <f t="shared" si="2"/>
        <v>2778</v>
      </c>
      <c r="G65" s="49">
        <f t="shared" si="3"/>
        <v>3194</v>
      </c>
      <c r="H65" s="6">
        <f t="shared" si="4"/>
        <v>3564</v>
      </c>
      <c r="I65" s="55">
        <f t="shared" si="5"/>
        <v>3932</v>
      </c>
      <c r="J65" s="65" t="str">
        <f>Table1[[#This Row],[Area]]</f>
        <v>Caledonia</v>
      </c>
      <c r="K65" s="68">
        <f>Table1[[#This Row],[AMI]]</f>
        <v>1.1000000000000001</v>
      </c>
      <c r="L65" s="27">
        <f>L$63*Table1[[#This Row],[AMI]]</f>
        <v>86020</v>
      </c>
      <c r="M65" s="27">
        <f>M$63*Table1[[#This Row],[AMI]]</f>
        <v>98230.000000000015</v>
      </c>
      <c r="N65" s="27">
        <f>N$63*Table1[[#This Row],[AMI]]</f>
        <v>111144.00000000001</v>
      </c>
      <c r="O65" s="27">
        <f>O$63*Table1[[#This Row],[AMI]]</f>
        <v>122870.00000000001</v>
      </c>
      <c r="P65" s="27">
        <f>P$63*Table1[[#This Row],[AMI]]</f>
        <v>132660</v>
      </c>
      <c r="Q65" s="27">
        <f>Q$63*Table1[[#This Row],[AMI]]</f>
        <v>142560</v>
      </c>
      <c r="R65" s="27">
        <f>R$63*Table1[[#This Row],[AMI]]</f>
        <v>152350</v>
      </c>
      <c r="S65" s="27">
        <f>S$63*Table1[[#This Row],[AMI]]</f>
        <v>162250</v>
      </c>
    </row>
    <row r="66" spans="2:19" x14ac:dyDescent="0.3">
      <c r="B66" s="54" t="s">
        <v>58</v>
      </c>
      <c r="C66" s="5">
        <v>1.1499999999999999</v>
      </c>
      <c r="D66" s="49">
        <f t="shared" si="0"/>
        <v>2248</v>
      </c>
      <c r="E66" s="49">
        <f t="shared" si="1"/>
        <v>2407</v>
      </c>
      <c r="F66" s="49">
        <f t="shared" si="2"/>
        <v>2904</v>
      </c>
      <c r="G66" s="49">
        <f t="shared" si="3"/>
        <v>3339</v>
      </c>
      <c r="H66" s="6">
        <f t="shared" si="4"/>
        <v>3726</v>
      </c>
      <c r="I66" s="55">
        <f t="shared" si="5"/>
        <v>4111</v>
      </c>
      <c r="J66" s="65" t="str">
        <f>Table1[[#This Row],[Area]]</f>
        <v>Caledonia</v>
      </c>
      <c r="K66" s="68">
        <f>Table1[[#This Row],[AMI]]</f>
        <v>1.1499999999999999</v>
      </c>
      <c r="L66" s="27">
        <f>L$63*Table1[[#This Row],[AMI]]</f>
        <v>89930</v>
      </c>
      <c r="M66" s="27">
        <f>M$63*Table1[[#This Row],[AMI]]</f>
        <v>102694.99999999999</v>
      </c>
      <c r="N66" s="27">
        <f>N$63*Table1[[#This Row],[AMI]]</f>
        <v>116195.99999999999</v>
      </c>
      <c r="O66" s="27">
        <f>O$63*Table1[[#This Row],[AMI]]</f>
        <v>128454.99999999999</v>
      </c>
      <c r="P66" s="27">
        <f>P$63*Table1[[#This Row],[AMI]]</f>
        <v>138690</v>
      </c>
      <c r="Q66" s="27">
        <f>Q$63*Table1[[#This Row],[AMI]]</f>
        <v>149040</v>
      </c>
      <c r="R66" s="27">
        <f>R$63*Table1[[#This Row],[AMI]]</f>
        <v>159275</v>
      </c>
      <c r="S66" s="27">
        <f>S$63*Table1[[#This Row],[AMI]]</f>
        <v>169625</v>
      </c>
    </row>
    <row r="67" spans="2:19" x14ac:dyDescent="0.3">
      <c r="B67" s="54" t="s">
        <v>58</v>
      </c>
      <c r="C67" s="5">
        <v>1.2</v>
      </c>
      <c r="D67" s="49">
        <f t="shared" si="0"/>
        <v>2346</v>
      </c>
      <c r="E67" s="49">
        <f t="shared" si="1"/>
        <v>2512</v>
      </c>
      <c r="F67" s="49">
        <f t="shared" si="2"/>
        <v>3031</v>
      </c>
      <c r="G67" s="49">
        <f t="shared" si="3"/>
        <v>3484</v>
      </c>
      <c r="H67" s="6">
        <f t="shared" si="4"/>
        <v>3888</v>
      </c>
      <c r="I67" s="55">
        <f t="shared" si="5"/>
        <v>4290</v>
      </c>
      <c r="J67" s="65" t="str">
        <f>Table1[[#This Row],[Area]]</f>
        <v>Caledonia</v>
      </c>
      <c r="K67" s="68">
        <f>Table1[[#This Row],[AMI]]</f>
        <v>1.2</v>
      </c>
      <c r="L67" s="27">
        <f>L$63*Table1[[#This Row],[AMI]]</f>
        <v>93840</v>
      </c>
      <c r="M67" s="27">
        <f>M$63*Table1[[#This Row],[AMI]]</f>
        <v>107160</v>
      </c>
      <c r="N67" s="27">
        <f>N$63*Table1[[#This Row],[AMI]]</f>
        <v>121248</v>
      </c>
      <c r="O67" s="27">
        <f>O$63*Table1[[#This Row],[AMI]]</f>
        <v>134040</v>
      </c>
      <c r="P67" s="27">
        <f>P$63*Table1[[#This Row],[AMI]]</f>
        <v>144720</v>
      </c>
      <c r="Q67" s="27">
        <f>Q$63*Table1[[#This Row],[AMI]]</f>
        <v>155520</v>
      </c>
      <c r="R67" s="27">
        <f>R$63*Table1[[#This Row],[AMI]]</f>
        <v>166200</v>
      </c>
      <c r="S67" s="27">
        <f>S$63*Table1[[#This Row],[AMI]]</f>
        <v>177000</v>
      </c>
    </row>
    <row r="68" spans="2:19" x14ac:dyDescent="0.3">
      <c r="B68" s="54" t="s">
        <v>58</v>
      </c>
      <c r="C68" s="5">
        <v>1.25</v>
      </c>
      <c r="D68" s="49">
        <f t="shared" si="0"/>
        <v>2443</v>
      </c>
      <c r="E68" s="49">
        <f t="shared" si="1"/>
        <v>2617</v>
      </c>
      <c r="F68" s="49">
        <f t="shared" si="2"/>
        <v>3157</v>
      </c>
      <c r="G68" s="49">
        <f t="shared" si="3"/>
        <v>3629</v>
      </c>
      <c r="H68" s="6">
        <f t="shared" si="4"/>
        <v>4050</v>
      </c>
      <c r="I68" s="55">
        <f t="shared" si="5"/>
        <v>4468</v>
      </c>
      <c r="J68" s="65" t="str">
        <f>Table1[[#This Row],[Area]]</f>
        <v>Caledonia</v>
      </c>
      <c r="K68" s="68">
        <f>Table1[[#This Row],[AMI]]</f>
        <v>1.25</v>
      </c>
      <c r="L68" s="27">
        <f>L$63*Table1[[#This Row],[AMI]]</f>
        <v>97750</v>
      </c>
      <c r="M68" s="27">
        <f>M$63*Table1[[#This Row],[AMI]]</f>
        <v>111625</v>
      </c>
      <c r="N68" s="27">
        <f>N$63*Table1[[#This Row],[AMI]]</f>
        <v>126300</v>
      </c>
      <c r="O68" s="27">
        <f>O$63*Table1[[#This Row],[AMI]]</f>
        <v>139625</v>
      </c>
      <c r="P68" s="27">
        <f>P$63*Table1[[#This Row],[AMI]]</f>
        <v>150750</v>
      </c>
      <c r="Q68" s="27">
        <f>Q$63*Table1[[#This Row],[AMI]]</f>
        <v>162000</v>
      </c>
      <c r="R68" s="27">
        <f>R$63*Table1[[#This Row],[AMI]]</f>
        <v>173125</v>
      </c>
      <c r="S68" s="27">
        <f>S$63*Table1[[#This Row],[AMI]]</f>
        <v>184375</v>
      </c>
    </row>
    <row r="69" spans="2:19" x14ac:dyDescent="0.3">
      <c r="B69" s="54" t="s">
        <v>58</v>
      </c>
      <c r="C69" s="5">
        <v>1.3</v>
      </c>
      <c r="D69" s="49">
        <f t="shared" si="0"/>
        <v>2541</v>
      </c>
      <c r="E69" s="49">
        <f t="shared" si="1"/>
        <v>2721</v>
      </c>
      <c r="F69" s="49">
        <f t="shared" si="2"/>
        <v>3283</v>
      </c>
      <c r="G69" s="49">
        <f t="shared" si="3"/>
        <v>3774</v>
      </c>
      <c r="H69" s="6">
        <f t="shared" si="4"/>
        <v>4212</v>
      </c>
      <c r="I69" s="55">
        <f t="shared" si="5"/>
        <v>4647</v>
      </c>
      <c r="J69" s="65" t="str">
        <f>Table1[[#This Row],[Area]]</f>
        <v>Caledonia</v>
      </c>
      <c r="K69" s="68">
        <f>Table1[[#This Row],[AMI]]</f>
        <v>1.3</v>
      </c>
      <c r="L69" s="27">
        <f>L$63*Table1[[#This Row],[AMI]]</f>
        <v>101660</v>
      </c>
      <c r="M69" s="27">
        <f>M$63*Table1[[#This Row],[AMI]]</f>
        <v>116090</v>
      </c>
      <c r="N69" s="27">
        <f>N$63*Table1[[#This Row],[AMI]]</f>
        <v>131352</v>
      </c>
      <c r="O69" s="27">
        <f>O$63*Table1[[#This Row],[AMI]]</f>
        <v>145210</v>
      </c>
      <c r="P69" s="27">
        <f>P$63*Table1[[#This Row],[AMI]]</f>
        <v>156780</v>
      </c>
      <c r="Q69" s="27">
        <f>Q$63*Table1[[#This Row],[AMI]]</f>
        <v>168480</v>
      </c>
      <c r="R69" s="27">
        <f>R$63*Table1[[#This Row],[AMI]]</f>
        <v>180050</v>
      </c>
      <c r="S69" s="27">
        <f>S$63*Table1[[#This Row],[AMI]]</f>
        <v>191750</v>
      </c>
    </row>
    <row r="70" spans="2:19" x14ac:dyDescent="0.3">
      <c r="B70" s="54" t="s">
        <v>58</v>
      </c>
      <c r="C70" s="5">
        <v>1.35</v>
      </c>
      <c r="D70" s="49">
        <f t="shared" si="0"/>
        <v>2639</v>
      </c>
      <c r="E70" s="49">
        <f t="shared" si="1"/>
        <v>2826</v>
      </c>
      <c r="F70" s="49">
        <f t="shared" si="2"/>
        <v>3410</v>
      </c>
      <c r="G70" s="49">
        <f t="shared" si="3"/>
        <v>3920</v>
      </c>
      <c r="H70" s="6">
        <f t="shared" si="4"/>
        <v>4374</v>
      </c>
      <c r="I70" s="55">
        <f t="shared" si="5"/>
        <v>4826</v>
      </c>
      <c r="J70" s="65" t="str">
        <f>Table1[[#This Row],[Area]]</f>
        <v>Caledonia</v>
      </c>
      <c r="K70" s="68">
        <f>Table1[[#This Row],[AMI]]</f>
        <v>1.35</v>
      </c>
      <c r="L70" s="27">
        <f>L$63*Table1[[#This Row],[AMI]]</f>
        <v>105570</v>
      </c>
      <c r="M70" s="27">
        <f>M$63*Table1[[#This Row],[AMI]]</f>
        <v>120555.00000000001</v>
      </c>
      <c r="N70" s="27">
        <f>N$63*Table1[[#This Row],[AMI]]</f>
        <v>136404</v>
      </c>
      <c r="O70" s="27">
        <f>O$63*Table1[[#This Row],[AMI]]</f>
        <v>150795</v>
      </c>
      <c r="P70" s="27">
        <f>P$63*Table1[[#This Row],[AMI]]</f>
        <v>162810</v>
      </c>
      <c r="Q70" s="27">
        <f>Q$63*Table1[[#This Row],[AMI]]</f>
        <v>174960</v>
      </c>
      <c r="R70" s="27">
        <f>R$63*Table1[[#This Row],[AMI]]</f>
        <v>186975</v>
      </c>
      <c r="S70" s="27">
        <f>S$63*Table1[[#This Row],[AMI]]</f>
        <v>199125</v>
      </c>
    </row>
    <row r="71" spans="2:19" x14ac:dyDescent="0.3">
      <c r="B71" s="54" t="s">
        <v>58</v>
      </c>
      <c r="C71" s="5">
        <v>1.4</v>
      </c>
      <c r="D71" s="49">
        <f t="shared" si="0"/>
        <v>2737</v>
      </c>
      <c r="E71" s="49">
        <f t="shared" si="1"/>
        <v>2931</v>
      </c>
      <c r="F71" s="49">
        <f t="shared" si="2"/>
        <v>3536</v>
      </c>
      <c r="G71" s="49">
        <f t="shared" si="3"/>
        <v>4065</v>
      </c>
      <c r="H71" s="6">
        <f t="shared" si="4"/>
        <v>4536</v>
      </c>
      <c r="I71" s="55">
        <f t="shared" si="5"/>
        <v>5005</v>
      </c>
      <c r="J71" s="65" t="str">
        <f>Table1[[#This Row],[Area]]</f>
        <v>Caledonia</v>
      </c>
      <c r="K71" s="68">
        <f>Table1[[#This Row],[AMI]]</f>
        <v>1.4</v>
      </c>
      <c r="L71" s="27">
        <f>L$63*Table1[[#This Row],[AMI]]</f>
        <v>109480</v>
      </c>
      <c r="M71" s="27">
        <f>M$63*Table1[[#This Row],[AMI]]</f>
        <v>125019.99999999999</v>
      </c>
      <c r="N71" s="27">
        <f>N$63*Table1[[#This Row],[AMI]]</f>
        <v>141456</v>
      </c>
      <c r="O71" s="27">
        <f>O$63*Table1[[#This Row],[AMI]]</f>
        <v>156380</v>
      </c>
      <c r="P71" s="27">
        <f>P$63*Table1[[#This Row],[AMI]]</f>
        <v>168840</v>
      </c>
      <c r="Q71" s="27">
        <f>Q$63*Table1[[#This Row],[AMI]]</f>
        <v>181440</v>
      </c>
      <c r="R71" s="27">
        <f>R$63*Table1[[#This Row],[AMI]]</f>
        <v>193900</v>
      </c>
      <c r="S71" s="27">
        <f>S$63*Table1[[#This Row],[AMI]]</f>
        <v>206500</v>
      </c>
    </row>
    <row r="72" spans="2:19" x14ac:dyDescent="0.3">
      <c r="B72" s="54" t="s">
        <v>58</v>
      </c>
      <c r="C72" s="5">
        <v>1.45</v>
      </c>
      <c r="D72" s="49">
        <f t="shared" ref="D72:D135" si="6">ROUNDDOWN(L72*0.3/12,0)</f>
        <v>2834</v>
      </c>
      <c r="E72" s="49">
        <f t="shared" ref="E72:E135" si="7">ROUNDDOWN((AVERAGEA(L72:M72)*0.3)/12,0)</f>
        <v>3035</v>
      </c>
      <c r="F72" s="49">
        <f t="shared" ref="F72:F135" si="8">ROUNDDOWN(N72*0.3/12,0)</f>
        <v>3662</v>
      </c>
      <c r="G72" s="49">
        <f t="shared" ref="G72:G135" si="9">ROUNDDOWN((AVERAGEA(O72:P72)*0.3)/12,0)</f>
        <v>4210</v>
      </c>
      <c r="H72" s="6">
        <f t="shared" ref="H72:H135" si="10">ROUNDDOWN(Q72*0.3/12,0)</f>
        <v>4698</v>
      </c>
      <c r="I72" s="55">
        <f t="shared" ref="I72:I135" si="11">ROUNDDOWN((AVERAGEA(R72:S72)*0.3)/12,0)</f>
        <v>5183</v>
      </c>
      <c r="J72" s="65" t="str">
        <f>Table1[[#This Row],[Area]]</f>
        <v>Caledonia</v>
      </c>
      <c r="K72" s="68">
        <f>Table1[[#This Row],[AMI]]</f>
        <v>1.45</v>
      </c>
      <c r="L72" s="27">
        <f>L$63*Table1[[#This Row],[AMI]]</f>
        <v>113390</v>
      </c>
      <c r="M72" s="27">
        <f>M$63*Table1[[#This Row],[AMI]]</f>
        <v>129485</v>
      </c>
      <c r="N72" s="27">
        <f>N$63*Table1[[#This Row],[AMI]]</f>
        <v>146508</v>
      </c>
      <c r="O72" s="27">
        <f>O$63*Table1[[#This Row],[AMI]]</f>
        <v>161965</v>
      </c>
      <c r="P72" s="27">
        <f>P$63*Table1[[#This Row],[AMI]]</f>
        <v>174870</v>
      </c>
      <c r="Q72" s="27">
        <f>Q$63*Table1[[#This Row],[AMI]]</f>
        <v>187920</v>
      </c>
      <c r="R72" s="27">
        <f>R$63*Table1[[#This Row],[AMI]]</f>
        <v>200825</v>
      </c>
      <c r="S72" s="27">
        <f>S$63*Table1[[#This Row],[AMI]]</f>
        <v>213875</v>
      </c>
    </row>
    <row r="73" spans="2:19" ht="15" thickBot="1" x14ac:dyDescent="0.35">
      <c r="B73" s="56" t="s">
        <v>58</v>
      </c>
      <c r="C73" s="57">
        <v>1.5</v>
      </c>
      <c r="D73" s="59">
        <f t="shared" si="6"/>
        <v>2932</v>
      </c>
      <c r="E73" s="59">
        <f t="shared" si="7"/>
        <v>3140</v>
      </c>
      <c r="F73" s="59">
        <f t="shared" si="8"/>
        <v>3789</v>
      </c>
      <c r="G73" s="59">
        <f t="shared" si="9"/>
        <v>4355</v>
      </c>
      <c r="H73" s="60">
        <f t="shared" si="10"/>
        <v>4860</v>
      </c>
      <c r="I73" s="61">
        <f t="shared" si="11"/>
        <v>5362</v>
      </c>
      <c r="J73" s="66" t="str">
        <f>Table1[[#This Row],[Area]]</f>
        <v>Caledonia</v>
      </c>
      <c r="K73" s="69">
        <f>Table1[[#This Row],[AMI]]</f>
        <v>1.5</v>
      </c>
      <c r="L73" s="58">
        <f>L$63*Table1[[#This Row],[AMI]]</f>
        <v>117300</v>
      </c>
      <c r="M73" s="58">
        <f>M$63*Table1[[#This Row],[AMI]]</f>
        <v>133950</v>
      </c>
      <c r="N73" s="58">
        <f>N$63*Table1[[#This Row],[AMI]]</f>
        <v>151560</v>
      </c>
      <c r="O73" s="58">
        <f>O$63*Table1[[#This Row],[AMI]]</f>
        <v>167550</v>
      </c>
      <c r="P73" s="58">
        <f>P$63*Table1[[#This Row],[AMI]]</f>
        <v>180900</v>
      </c>
      <c r="Q73" s="58">
        <f>Q$63*Table1[[#This Row],[AMI]]</f>
        <v>194400</v>
      </c>
      <c r="R73" s="58">
        <f>R$63*Table1[[#This Row],[AMI]]</f>
        <v>207750</v>
      </c>
      <c r="S73" s="58">
        <f>S$63*Table1[[#This Row],[AMI]]</f>
        <v>221250</v>
      </c>
    </row>
    <row r="74" spans="2:19" x14ac:dyDescent="0.3">
      <c r="B74" s="50" t="s">
        <v>67</v>
      </c>
      <c r="C74" s="51">
        <v>0.3</v>
      </c>
      <c r="D74" s="9">
        <f t="shared" si="6"/>
        <v>681</v>
      </c>
      <c r="E74" s="9">
        <f t="shared" si="7"/>
        <v>730</v>
      </c>
      <c r="F74" s="9">
        <f t="shared" si="8"/>
        <v>876</v>
      </c>
      <c r="G74" s="9">
        <f t="shared" si="9"/>
        <v>1012</v>
      </c>
      <c r="H74" s="8">
        <f t="shared" si="10"/>
        <v>1129</v>
      </c>
      <c r="I74" s="53">
        <f t="shared" si="11"/>
        <v>1246</v>
      </c>
      <c r="J74" s="64" t="str">
        <f>Table1[[#This Row],[Area]]</f>
        <v>Burlington/SoBu MSA</v>
      </c>
      <c r="K74" s="67">
        <f>Table1[[#This Row],[AMI]]</f>
        <v>0.3</v>
      </c>
      <c r="L74" s="52">
        <f>$L$85*Table1[[#This Row],[AMI]]</f>
        <v>27270</v>
      </c>
      <c r="M74" s="52">
        <f>$M$85*Table1[[#This Row],[AMI]]</f>
        <v>31170</v>
      </c>
      <c r="N74" s="52">
        <f>$N$85*Table1[[#This Row],[AMI]]</f>
        <v>35070</v>
      </c>
      <c r="O74" s="52">
        <f>$O$85*Table1[[#This Row],[AMI]]</f>
        <v>38940</v>
      </c>
      <c r="P74" s="52">
        <f>$P$85*Table1[[#This Row],[AMI]]</f>
        <v>42060</v>
      </c>
      <c r="Q74" s="52">
        <f>$Q$85*Table1[[#This Row],[AMI]]</f>
        <v>45180</v>
      </c>
      <c r="R74" s="52">
        <f>$R$85*Table1[[#This Row],[AMI]]</f>
        <v>48300</v>
      </c>
      <c r="S74" s="52">
        <f>$S$85*Table1[[#This Row],[AMI]]</f>
        <v>51420</v>
      </c>
    </row>
    <row r="75" spans="2:19" x14ac:dyDescent="0.3">
      <c r="B75" s="54" t="s">
        <v>67</v>
      </c>
      <c r="C75" s="5">
        <v>0.5</v>
      </c>
      <c r="D75" s="49">
        <f t="shared" si="6"/>
        <v>1136</v>
      </c>
      <c r="E75" s="49">
        <f t="shared" si="7"/>
        <v>1217</v>
      </c>
      <c r="F75" s="49">
        <f t="shared" si="8"/>
        <v>1461</v>
      </c>
      <c r="G75" s="49">
        <f t="shared" si="9"/>
        <v>1687</v>
      </c>
      <c r="H75" s="6">
        <f t="shared" si="10"/>
        <v>1882</v>
      </c>
      <c r="I75" s="55">
        <f t="shared" si="11"/>
        <v>2077</v>
      </c>
      <c r="J75" s="65" t="str">
        <f>Table1[[#This Row],[Area]]</f>
        <v>Burlington/SoBu MSA</v>
      </c>
      <c r="K75" s="68">
        <f>Table1[[#This Row],[AMI]]</f>
        <v>0.5</v>
      </c>
      <c r="L75" s="27">
        <f>$L$85*Table1[[#This Row],[AMI]]</f>
        <v>45450</v>
      </c>
      <c r="M75" s="27">
        <f>$M$85*Table1[[#This Row],[AMI]]</f>
        <v>51950</v>
      </c>
      <c r="N75" s="27">
        <f>$N$85*Table1[[#This Row],[AMI]]</f>
        <v>58450</v>
      </c>
      <c r="O75" s="27">
        <f>$O$85*Table1[[#This Row],[AMI]]</f>
        <v>64900</v>
      </c>
      <c r="P75" s="27">
        <f>$P$85*Table1[[#This Row],[AMI]]</f>
        <v>70100</v>
      </c>
      <c r="Q75" s="27">
        <f>$Q$85*Table1[[#This Row],[AMI]]</f>
        <v>75300</v>
      </c>
      <c r="R75" s="27">
        <f>$R$85*Table1[[#This Row],[AMI]]</f>
        <v>80500</v>
      </c>
      <c r="S75" s="27">
        <f>$S$85*Table1[[#This Row],[AMI]]</f>
        <v>85700</v>
      </c>
    </row>
    <row r="76" spans="2:19" x14ac:dyDescent="0.3">
      <c r="B76" s="54" t="s">
        <v>67</v>
      </c>
      <c r="C76" s="5">
        <v>0.55000000000000004</v>
      </c>
      <c r="D76" s="49">
        <f t="shared" si="6"/>
        <v>1249</v>
      </c>
      <c r="E76" s="49">
        <f t="shared" si="7"/>
        <v>1339</v>
      </c>
      <c r="F76" s="49">
        <f t="shared" si="8"/>
        <v>1607</v>
      </c>
      <c r="G76" s="49">
        <f t="shared" si="9"/>
        <v>1856</v>
      </c>
      <c r="H76" s="6">
        <f t="shared" si="10"/>
        <v>2070</v>
      </c>
      <c r="I76" s="55">
        <f t="shared" si="11"/>
        <v>2285</v>
      </c>
      <c r="J76" s="65" t="str">
        <f>Table1[[#This Row],[Area]]</f>
        <v>Burlington/SoBu MSA</v>
      </c>
      <c r="K76" s="68">
        <f>Table1[[#This Row],[AMI]]</f>
        <v>0.55000000000000004</v>
      </c>
      <c r="L76" s="27">
        <f>$L$85*Table1[[#This Row],[AMI]]</f>
        <v>49995.000000000007</v>
      </c>
      <c r="M76" s="27">
        <f>$M$85*Table1[[#This Row],[AMI]]</f>
        <v>57145.000000000007</v>
      </c>
      <c r="N76" s="27">
        <f>$N$85*Table1[[#This Row],[AMI]]</f>
        <v>64295.000000000007</v>
      </c>
      <c r="O76" s="27">
        <f>$O$85*Table1[[#This Row],[AMI]]</f>
        <v>71390</v>
      </c>
      <c r="P76" s="27">
        <f>$P$85*Table1[[#This Row],[AMI]]</f>
        <v>77110</v>
      </c>
      <c r="Q76" s="27">
        <f>$Q$85*Table1[[#This Row],[AMI]]</f>
        <v>82830</v>
      </c>
      <c r="R76" s="27">
        <f>$R$85*Table1[[#This Row],[AMI]]</f>
        <v>88550</v>
      </c>
      <c r="S76" s="27">
        <f>$S$85*Table1[[#This Row],[AMI]]</f>
        <v>94270.000000000015</v>
      </c>
    </row>
    <row r="77" spans="2:19" x14ac:dyDescent="0.3">
      <c r="B77" s="54" t="s">
        <v>67</v>
      </c>
      <c r="C77" s="5">
        <v>0.6</v>
      </c>
      <c r="D77" s="49">
        <f t="shared" si="6"/>
        <v>1363</v>
      </c>
      <c r="E77" s="49">
        <f t="shared" si="7"/>
        <v>1461</v>
      </c>
      <c r="F77" s="49">
        <f t="shared" si="8"/>
        <v>1753</v>
      </c>
      <c r="G77" s="49">
        <f t="shared" si="9"/>
        <v>2025</v>
      </c>
      <c r="H77" s="6">
        <f t="shared" si="10"/>
        <v>2259</v>
      </c>
      <c r="I77" s="55">
        <f t="shared" si="11"/>
        <v>2493</v>
      </c>
      <c r="J77" s="65" t="str">
        <f>Table1[[#This Row],[Area]]</f>
        <v>Burlington/SoBu MSA</v>
      </c>
      <c r="K77" s="68">
        <f>Table1[[#This Row],[AMI]]</f>
        <v>0.6</v>
      </c>
      <c r="L77" s="27">
        <f>$L$85*Table1[[#This Row],[AMI]]</f>
        <v>54540</v>
      </c>
      <c r="M77" s="27">
        <f>$M$85*Table1[[#This Row],[AMI]]</f>
        <v>62340</v>
      </c>
      <c r="N77" s="27">
        <f>$N$85*Table1[[#This Row],[AMI]]</f>
        <v>70140</v>
      </c>
      <c r="O77" s="27">
        <f>$O$85*Table1[[#This Row],[AMI]]</f>
        <v>77880</v>
      </c>
      <c r="P77" s="27">
        <f>$P$85*Table1[[#This Row],[AMI]]</f>
        <v>84120</v>
      </c>
      <c r="Q77" s="27">
        <f>$Q$85*Table1[[#This Row],[AMI]]</f>
        <v>90360</v>
      </c>
      <c r="R77" s="27">
        <f>$R$85*Table1[[#This Row],[AMI]]</f>
        <v>96600</v>
      </c>
      <c r="S77" s="27">
        <f>$S$85*Table1[[#This Row],[AMI]]</f>
        <v>102840</v>
      </c>
    </row>
    <row r="78" spans="2:19" x14ac:dyDescent="0.3">
      <c r="B78" s="54" t="s">
        <v>67</v>
      </c>
      <c r="C78" s="5">
        <v>0.65</v>
      </c>
      <c r="D78" s="49">
        <f t="shared" si="6"/>
        <v>1477</v>
      </c>
      <c r="E78" s="49">
        <f t="shared" si="7"/>
        <v>1582</v>
      </c>
      <c r="F78" s="49">
        <f t="shared" si="8"/>
        <v>1899</v>
      </c>
      <c r="G78" s="49">
        <f t="shared" si="9"/>
        <v>2193</v>
      </c>
      <c r="H78" s="6">
        <f t="shared" si="10"/>
        <v>2447</v>
      </c>
      <c r="I78" s="55">
        <f t="shared" si="11"/>
        <v>2700</v>
      </c>
      <c r="J78" s="65" t="str">
        <f>Table1[[#This Row],[Area]]</f>
        <v>Burlington/SoBu MSA</v>
      </c>
      <c r="K78" s="68">
        <f>Table1[[#This Row],[AMI]]</f>
        <v>0.65</v>
      </c>
      <c r="L78" s="27">
        <f>$L$85*Table1[[#This Row],[AMI]]</f>
        <v>59085</v>
      </c>
      <c r="M78" s="27">
        <f>$M$85*Table1[[#This Row],[AMI]]</f>
        <v>67535</v>
      </c>
      <c r="N78" s="27">
        <f>$N$85*Table1[[#This Row],[AMI]]</f>
        <v>75985</v>
      </c>
      <c r="O78" s="27">
        <f>$O$85*Table1[[#This Row],[AMI]]</f>
        <v>84370</v>
      </c>
      <c r="P78" s="27">
        <f>$P$85*Table1[[#This Row],[AMI]]</f>
        <v>91130</v>
      </c>
      <c r="Q78" s="27">
        <f>$Q$85*Table1[[#This Row],[AMI]]</f>
        <v>97890</v>
      </c>
      <c r="R78" s="27">
        <f>$R$85*Table1[[#This Row],[AMI]]</f>
        <v>104650</v>
      </c>
      <c r="S78" s="27">
        <f>$S$85*Table1[[#This Row],[AMI]]</f>
        <v>111410</v>
      </c>
    </row>
    <row r="79" spans="2:19" x14ac:dyDescent="0.3">
      <c r="B79" s="54" t="s">
        <v>67</v>
      </c>
      <c r="C79" s="5">
        <v>0.7</v>
      </c>
      <c r="D79" s="49">
        <f t="shared" si="6"/>
        <v>1590</v>
      </c>
      <c r="E79" s="49">
        <f t="shared" si="7"/>
        <v>1704</v>
      </c>
      <c r="F79" s="49">
        <f t="shared" si="8"/>
        <v>2045</v>
      </c>
      <c r="G79" s="49">
        <f t="shared" si="9"/>
        <v>2362</v>
      </c>
      <c r="H79" s="6">
        <f t="shared" si="10"/>
        <v>2635</v>
      </c>
      <c r="I79" s="55">
        <f t="shared" si="11"/>
        <v>2908</v>
      </c>
      <c r="J79" s="65" t="str">
        <f>Table1[[#This Row],[Area]]</f>
        <v>Burlington/SoBu MSA</v>
      </c>
      <c r="K79" s="68">
        <f>Table1[[#This Row],[AMI]]</f>
        <v>0.7</v>
      </c>
      <c r="L79" s="27">
        <f>$L$85*Table1[[#This Row],[AMI]]</f>
        <v>63629.999999999993</v>
      </c>
      <c r="M79" s="27">
        <f>$M$85*Table1[[#This Row],[AMI]]</f>
        <v>72730</v>
      </c>
      <c r="N79" s="27">
        <f>$N$85*Table1[[#This Row],[AMI]]</f>
        <v>81830</v>
      </c>
      <c r="O79" s="27">
        <f>$O$85*Table1[[#This Row],[AMI]]</f>
        <v>90860</v>
      </c>
      <c r="P79" s="27">
        <f>$P$85*Table1[[#This Row],[AMI]]</f>
        <v>98140</v>
      </c>
      <c r="Q79" s="27">
        <f>$Q$85*Table1[[#This Row],[AMI]]</f>
        <v>105420</v>
      </c>
      <c r="R79" s="27">
        <f>$R$85*Table1[[#This Row],[AMI]]</f>
        <v>112700</v>
      </c>
      <c r="S79" s="27">
        <f>$S$85*Table1[[#This Row],[AMI]]</f>
        <v>119979.99999999999</v>
      </c>
    </row>
    <row r="80" spans="2:19" x14ac:dyDescent="0.3">
      <c r="B80" s="54" t="s">
        <v>67</v>
      </c>
      <c r="C80" s="5">
        <v>0.75</v>
      </c>
      <c r="D80" s="49">
        <f t="shared" si="6"/>
        <v>1704</v>
      </c>
      <c r="E80" s="49">
        <f t="shared" si="7"/>
        <v>1826</v>
      </c>
      <c r="F80" s="49">
        <f t="shared" si="8"/>
        <v>2191</v>
      </c>
      <c r="G80" s="49">
        <f t="shared" si="9"/>
        <v>2531</v>
      </c>
      <c r="H80" s="6">
        <f t="shared" si="10"/>
        <v>2823</v>
      </c>
      <c r="I80" s="55">
        <f t="shared" si="11"/>
        <v>3116</v>
      </c>
      <c r="J80" s="65" t="str">
        <f>Table1[[#This Row],[Area]]</f>
        <v>Burlington/SoBu MSA</v>
      </c>
      <c r="K80" s="68">
        <f>Table1[[#This Row],[AMI]]</f>
        <v>0.75</v>
      </c>
      <c r="L80" s="27">
        <f>$L$85*Table1[[#This Row],[AMI]]</f>
        <v>68175</v>
      </c>
      <c r="M80" s="27">
        <f>$M$85*Table1[[#This Row],[AMI]]</f>
        <v>77925</v>
      </c>
      <c r="N80" s="27">
        <f>$N$85*Table1[[#This Row],[AMI]]</f>
        <v>87675</v>
      </c>
      <c r="O80" s="27">
        <f>$O$85*Table1[[#This Row],[AMI]]</f>
        <v>97350</v>
      </c>
      <c r="P80" s="27">
        <f>$P$85*Table1[[#This Row],[AMI]]</f>
        <v>105150</v>
      </c>
      <c r="Q80" s="27">
        <f>$Q$85*Table1[[#This Row],[AMI]]</f>
        <v>112950</v>
      </c>
      <c r="R80" s="27">
        <f>$R$85*Table1[[#This Row],[AMI]]</f>
        <v>120750</v>
      </c>
      <c r="S80" s="27">
        <f>$S$85*Table1[[#This Row],[AMI]]</f>
        <v>128550</v>
      </c>
    </row>
    <row r="81" spans="2:19" x14ac:dyDescent="0.3">
      <c r="B81" s="54" t="s">
        <v>67</v>
      </c>
      <c r="C81" s="5">
        <v>0.8</v>
      </c>
      <c r="D81" s="49">
        <f t="shared" si="6"/>
        <v>1818</v>
      </c>
      <c r="E81" s="49">
        <f t="shared" si="7"/>
        <v>1948</v>
      </c>
      <c r="F81" s="49">
        <f t="shared" si="8"/>
        <v>2338</v>
      </c>
      <c r="G81" s="49">
        <f t="shared" si="9"/>
        <v>2700</v>
      </c>
      <c r="H81" s="6">
        <f t="shared" si="10"/>
        <v>3012</v>
      </c>
      <c r="I81" s="55">
        <f t="shared" si="11"/>
        <v>3324</v>
      </c>
      <c r="J81" s="65" t="str">
        <f>Table1[[#This Row],[Area]]</f>
        <v>Burlington/SoBu MSA</v>
      </c>
      <c r="K81" s="68">
        <f>Table1[[#This Row],[AMI]]</f>
        <v>0.8</v>
      </c>
      <c r="L81" s="27">
        <f>$L$85*Table1[[#This Row],[AMI]]</f>
        <v>72720</v>
      </c>
      <c r="M81" s="27">
        <f>$M$85*Table1[[#This Row],[AMI]]</f>
        <v>83120</v>
      </c>
      <c r="N81" s="27">
        <f>$N$85*Table1[[#This Row],[AMI]]</f>
        <v>93520</v>
      </c>
      <c r="O81" s="27">
        <f>$O$85*Table1[[#This Row],[AMI]]</f>
        <v>103840</v>
      </c>
      <c r="P81" s="27">
        <f>$P$85*Table1[[#This Row],[AMI]]</f>
        <v>112160</v>
      </c>
      <c r="Q81" s="27">
        <f>$Q$85*Table1[[#This Row],[AMI]]</f>
        <v>120480</v>
      </c>
      <c r="R81" s="27">
        <f>$R$85*Table1[[#This Row],[AMI]]</f>
        <v>128800</v>
      </c>
      <c r="S81" s="27">
        <f>$S$85*Table1[[#This Row],[AMI]]</f>
        <v>137120</v>
      </c>
    </row>
    <row r="82" spans="2:19" x14ac:dyDescent="0.3">
      <c r="B82" s="54" t="s">
        <v>67</v>
      </c>
      <c r="C82" s="5">
        <v>0.85</v>
      </c>
      <c r="D82" s="49">
        <f t="shared" si="6"/>
        <v>1931</v>
      </c>
      <c r="E82" s="49">
        <f t="shared" si="7"/>
        <v>2069</v>
      </c>
      <c r="F82" s="49">
        <f t="shared" si="8"/>
        <v>2484</v>
      </c>
      <c r="G82" s="49">
        <f t="shared" si="9"/>
        <v>2868</v>
      </c>
      <c r="H82" s="6">
        <f t="shared" si="10"/>
        <v>3200</v>
      </c>
      <c r="I82" s="55">
        <f t="shared" si="11"/>
        <v>3531</v>
      </c>
      <c r="J82" s="65" t="str">
        <f>Table1[[#This Row],[Area]]</f>
        <v>Burlington/SoBu MSA</v>
      </c>
      <c r="K82" s="68">
        <f>Table1[[#This Row],[AMI]]</f>
        <v>0.85</v>
      </c>
      <c r="L82" s="27">
        <f>$L$85*Table1[[#This Row],[AMI]]</f>
        <v>77265</v>
      </c>
      <c r="M82" s="27">
        <f>$M$85*Table1[[#This Row],[AMI]]</f>
        <v>88315</v>
      </c>
      <c r="N82" s="27">
        <f>$N$85*Table1[[#This Row],[AMI]]</f>
        <v>99365</v>
      </c>
      <c r="O82" s="27">
        <f>$O$85*Table1[[#This Row],[AMI]]</f>
        <v>110330</v>
      </c>
      <c r="P82" s="27">
        <f>$P$85*Table1[[#This Row],[AMI]]</f>
        <v>119170</v>
      </c>
      <c r="Q82" s="27">
        <f>$Q$85*Table1[[#This Row],[AMI]]</f>
        <v>128010</v>
      </c>
      <c r="R82" s="27">
        <f>$R$85*Table1[[#This Row],[AMI]]</f>
        <v>136850</v>
      </c>
      <c r="S82" s="27">
        <f>$S$85*Table1[[#This Row],[AMI]]</f>
        <v>145690</v>
      </c>
    </row>
    <row r="83" spans="2:19" x14ac:dyDescent="0.3">
      <c r="B83" s="54" t="s">
        <v>67</v>
      </c>
      <c r="C83" s="5">
        <v>0.9</v>
      </c>
      <c r="D83" s="49">
        <f t="shared" si="6"/>
        <v>2045</v>
      </c>
      <c r="E83" s="49">
        <f t="shared" si="7"/>
        <v>2191</v>
      </c>
      <c r="F83" s="49">
        <f t="shared" si="8"/>
        <v>2630</v>
      </c>
      <c r="G83" s="49">
        <f t="shared" si="9"/>
        <v>3037</v>
      </c>
      <c r="H83" s="6">
        <f t="shared" si="10"/>
        <v>3388</v>
      </c>
      <c r="I83" s="55">
        <f t="shared" si="11"/>
        <v>3739</v>
      </c>
      <c r="J83" s="65" t="str">
        <f>Table1[[#This Row],[Area]]</f>
        <v>Burlington/SoBu MSA</v>
      </c>
      <c r="K83" s="68">
        <f>Table1[[#This Row],[AMI]]</f>
        <v>0.9</v>
      </c>
      <c r="L83" s="27">
        <f>$L$85*Table1[[#This Row],[AMI]]</f>
        <v>81810</v>
      </c>
      <c r="M83" s="27">
        <f>$M$85*Table1[[#This Row],[AMI]]</f>
        <v>93510</v>
      </c>
      <c r="N83" s="27">
        <f>$N$85*Table1[[#This Row],[AMI]]</f>
        <v>105210</v>
      </c>
      <c r="O83" s="27">
        <f>$O$85*Table1[[#This Row],[AMI]]</f>
        <v>116820</v>
      </c>
      <c r="P83" s="27">
        <f>$P$85*Table1[[#This Row],[AMI]]</f>
        <v>126180</v>
      </c>
      <c r="Q83" s="27">
        <f>$Q$85*Table1[[#This Row],[AMI]]</f>
        <v>135540</v>
      </c>
      <c r="R83" s="27">
        <f>$R$85*Table1[[#This Row],[AMI]]</f>
        <v>144900</v>
      </c>
      <c r="S83" s="27">
        <f>$S$85*Table1[[#This Row],[AMI]]</f>
        <v>154260</v>
      </c>
    </row>
    <row r="84" spans="2:19" x14ac:dyDescent="0.3">
      <c r="B84" s="54" t="s">
        <v>67</v>
      </c>
      <c r="C84" s="5">
        <v>0.95</v>
      </c>
      <c r="D84" s="49">
        <f t="shared" si="6"/>
        <v>2158</v>
      </c>
      <c r="E84" s="49">
        <f t="shared" si="7"/>
        <v>2313</v>
      </c>
      <c r="F84" s="49">
        <f t="shared" si="8"/>
        <v>2776</v>
      </c>
      <c r="G84" s="49">
        <f t="shared" si="9"/>
        <v>3206</v>
      </c>
      <c r="H84" s="6">
        <f t="shared" si="10"/>
        <v>3576</v>
      </c>
      <c r="I84" s="55">
        <f t="shared" si="11"/>
        <v>3947</v>
      </c>
      <c r="J84" s="65" t="str">
        <f>Table1[[#This Row],[Area]]</f>
        <v>Burlington/SoBu MSA</v>
      </c>
      <c r="K84" s="68">
        <f>Table1[[#This Row],[AMI]]</f>
        <v>0.95</v>
      </c>
      <c r="L84" s="27">
        <f>$L$85*Table1[[#This Row],[AMI]]</f>
        <v>86355</v>
      </c>
      <c r="M84" s="27">
        <f>$M$85*Table1[[#This Row],[AMI]]</f>
        <v>98705</v>
      </c>
      <c r="N84" s="27">
        <f>$N$85*Table1[[#This Row],[AMI]]</f>
        <v>111055</v>
      </c>
      <c r="O84" s="27">
        <f>$O$85*Table1[[#This Row],[AMI]]</f>
        <v>123310</v>
      </c>
      <c r="P84" s="27">
        <f>$P$85*Table1[[#This Row],[AMI]]</f>
        <v>133190</v>
      </c>
      <c r="Q84" s="27">
        <f>$Q$85*Table1[[#This Row],[AMI]]</f>
        <v>143070</v>
      </c>
      <c r="R84" s="27">
        <f>$R$85*Table1[[#This Row],[AMI]]</f>
        <v>152950</v>
      </c>
      <c r="S84" s="27">
        <f>$S$85*Table1[[#This Row],[AMI]]</f>
        <v>162830</v>
      </c>
    </row>
    <row r="85" spans="2:19" x14ac:dyDescent="0.3">
      <c r="B85" s="54" t="s">
        <v>67</v>
      </c>
      <c r="C85" s="44">
        <v>1</v>
      </c>
      <c r="D85" s="49">
        <f t="shared" si="6"/>
        <v>2272</v>
      </c>
      <c r="E85" s="49">
        <f t="shared" si="7"/>
        <v>2435</v>
      </c>
      <c r="F85" s="49">
        <f t="shared" si="8"/>
        <v>2922</v>
      </c>
      <c r="G85" s="49">
        <f t="shared" si="9"/>
        <v>3375</v>
      </c>
      <c r="H85" s="6">
        <f t="shared" si="10"/>
        <v>3765</v>
      </c>
      <c r="I85" s="55">
        <f t="shared" si="11"/>
        <v>4155</v>
      </c>
      <c r="J85" s="65" t="str">
        <f>Table1[[#This Row],[Area]]</f>
        <v>Burlington/SoBu MSA</v>
      </c>
      <c r="K85" s="68">
        <f>Table1[[#This Row],[AMI]]</f>
        <v>1</v>
      </c>
      <c r="L85" s="45">
        <v>90900</v>
      </c>
      <c r="M85" s="45">
        <v>103900</v>
      </c>
      <c r="N85" s="45">
        <v>116900</v>
      </c>
      <c r="O85" s="45">
        <v>129800</v>
      </c>
      <c r="P85" s="45">
        <v>140200</v>
      </c>
      <c r="Q85" s="45">
        <v>150600</v>
      </c>
      <c r="R85" s="45">
        <v>161000</v>
      </c>
      <c r="S85" s="45">
        <v>171400</v>
      </c>
    </row>
    <row r="86" spans="2:19" x14ac:dyDescent="0.3">
      <c r="B86" s="54" t="s">
        <v>67</v>
      </c>
      <c r="C86" s="5">
        <v>1.05</v>
      </c>
      <c r="D86" s="49">
        <f t="shared" si="6"/>
        <v>2386</v>
      </c>
      <c r="E86" s="49">
        <f t="shared" si="7"/>
        <v>2556</v>
      </c>
      <c r="F86" s="49">
        <f t="shared" si="8"/>
        <v>3068</v>
      </c>
      <c r="G86" s="49">
        <f t="shared" si="9"/>
        <v>3543</v>
      </c>
      <c r="H86" s="6">
        <f t="shared" si="10"/>
        <v>3953</v>
      </c>
      <c r="I86" s="55">
        <f t="shared" si="11"/>
        <v>4362</v>
      </c>
      <c r="J86" s="65" t="str">
        <f>Table1[[#This Row],[Area]]</f>
        <v>Burlington/SoBu MSA</v>
      </c>
      <c r="K86" s="68">
        <f>Table1[[#This Row],[AMI]]</f>
        <v>1.05</v>
      </c>
      <c r="L86" s="27">
        <f>$L$85*Table1[[#This Row],[AMI]]</f>
        <v>95445</v>
      </c>
      <c r="M86" s="27">
        <f>$M$85*Table1[[#This Row],[AMI]]</f>
        <v>109095</v>
      </c>
      <c r="N86" s="27">
        <f>$N$85*Table1[[#This Row],[AMI]]</f>
        <v>122745</v>
      </c>
      <c r="O86" s="27">
        <f>$O$85*Table1[[#This Row],[AMI]]</f>
        <v>136290</v>
      </c>
      <c r="P86" s="27">
        <f>$P$85*Table1[[#This Row],[AMI]]</f>
        <v>147210</v>
      </c>
      <c r="Q86" s="27">
        <f>$Q$85*Table1[[#This Row],[AMI]]</f>
        <v>158130</v>
      </c>
      <c r="R86" s="27">
        <f>$R$85*Table1[[#This Row],[AMI]]</f>
        <v>169050</v>
      </c>
      <c r="S86" s="27">
        <f>$S$85*Table1[[#This Row],[AMI]]</f>
        <v>179970</v>
      </c>
    </row>
    <row r="87" spans="2:19" x14ac:dyDescent="0.3">
      <c r="B87" s="54" t="s">
        <v>67</v>
      </c>
      <c r="C87" s="5">
        <v>1.1000000000000001</v>
      </c>
      <c r="D87" s="49">
        <f t="shared" si="6"/>
        <v>2499</v>
      </c>
      <c r="E87" s="49">
        <f t="shared" si="7"/>
        <v>2678</v>
      </c>
      <c r="F87" s="49">
        <f t="shared" si="8"/>
        <v>3214</v>
      </c>
      <c r="G87" s="49">
        <f t="shared" si="9"/>
        <v>3712</v>
      </c>
      <c r="H87" s="6">
        <f t="shared" si="10"/>
        <v>4141</v>
      </c>
      <c r="I87" s="55">
        <f t="shared" si="11"/>
        <v>4570</v>
      </c>
      <c r="J87" s="65" t="str">
        <f>Table1[[#This Row],[Area]]</f>
        <v>Burlington/SoBu MSA</v>
      </c>
      <c r="K87" s="68">
        <f>Table1[[#This Row],[AMI]]</f>
        <v>1.1000000000000001</v>
      </c>
      <c r="L87" s="27">
        <f>$L$85*Table1[[#This Row],[AMI]]</f>
        <v>99990.000000000015</v>
      </c>
      <c r="M87" s="27">
        <f>$M$85*Table1[[#This Row],[AMI]]</f>
        <v>114290.00000000001</v>
      </c>
      <c r="N87" s="27">
        <f>$N$85*Table1[[#This Row],[AMI]]</f>
        <v>128590.00000000001</v>
      </c>
      <c r="O87" s="27">
        <f>$O$85*Table1[[#This Row],[AMI]]</f>
        <v>142780</v>
      </c>
      <c r="P87" s="27">
        <f>$P$85*Table1[[#This Row],[AMI]]</f>
        <v>154220</v>
      </c>
      <c r="Q87" s="27">
        <f>$Q$85*Table1[[#This Row],[AMI]]</f>
        <v>165660</v>
      </c>
      <c r="R87" s="27">
        <f>$R$85*Table1[[#This Row],[AMI]]</f>
        <v>177100</v>
      </c>
      <c r="S87" s="27">
        <f>$S$85*Table1[[#This Row],[AMI]]</f>
        <v>188540.00000000003</v>
      </c>
    </row>
    <row r="88" spans="2:19" x14ac:dyDescent="0.3">
      <c r="B88" s="54" t="s">
        <v>67</v>
      </c>
      <c r="C88" s="5">
        <v>1.1499999999999999</v>
      </c>
      <c r="D88" s="49">
        <f t="shared" si="6"/>
        <v>2613</v>
      </c>
      <c r="E88" s="49">
        <f t="shared" si="7"/>
        <v>2800</v>
      </c>
      <c r="F88" s="49">
        <f t="shared" si="8"/>
        <v>3360</v>
      </c>
      <c r="G88" s="49">
        <f t="shared" si="9"/>
        <v>3881</v>
      </c>
      <c r="H88" s="6">
        <f t="shared" si="10"/>
        <v>4329</v>
      </c>
      <c r="I88" s="55">
        <f t="shared" si="11"/>
        <v>4778</v>
      </c>
      <c r="J88" s="65" t="str">
        <f>Table1[[#This Row],[Area]]</f>
        <v>Burlington/SoBu MSA</v>
      </c>
      <c r="K88" s="68">
        <f>Table1[[#This Row],[AMI]]</f>
        <v>1.1499999999999999</v>
      </c>
      <c r="L88" s="27">
        <f>$L$85*Table1[[#This Row],[AMI]]</f>
        <v>104534.99999999999</v>
      </c>
      <c r="M88" s="27">
        <f>$M$85*Table1[[#This Row],[AMI]]</f>
        <v>119484.99999999999</v>
      </c>
      <c r="N88" s="27">
        <f>$N$85*Table1[[#This Row],[AMI]]</f>
        <v>134435</v>
      </c>
      <c r="O88" s="27">
        <f>$O$85*Table1[[#This Row],[AMI]]</f>
        <v>149270</v>
      </c>
      <c r="P88" s="27">
        <f>$P$85*Table1[[#This Row],[AMI]]</f>
        <v>161230</v>
      </c>
      <c r="Q88" s="27">
        <f>$Q$85*Table1[[#This Row],[AMI]]</f>
        <v>173190</v>
      </c>
      <c r="R88" s="27">
        <f>$R$85*Table1[[#This Row],[AMI]]</f>
        <v>185150</v>
      </c>
      <c r="S88" s="27">
        <f>$S$85*Table1[[#This Row],[AMI]]</f>
        <v>197109.99999999997</v>
      </c>
    </row>
    <row r="89" spans="2:19" x14ac:dyDescent="0.3">
      <c r="B89" s="54" t="s">
        <v>67</v>
      </c>
      <c r="C89" s="5">
        <v>1.2</v>
      </c>
      <c r="D89" s="49">
        <f t="shared" si="6"/>
        <v>2727</v>
      </c>
      <c r="E89" s="49">
        <f t="shared" si="7"/>
        <v>2922</v>
      </c>
      <c r="F89" s="49">
        <f t="shared" si="8"/>
        <v>3507</v>
      </c>
      <c r="G89" s="49">
        <f t="shared" si="9"/>
        <v>4050</v>
      </c>
      <c r="H89" s="6">
        <f t="shared" si="10"/>
        <v>4518</v>
      </c>
      <c r="I89" s="55">
        <f t="shared" si="11"/>
        <v>4986</v>
      </c>
      <c r="J89" s="65" t="str">
        <f>Table1[[#This Row],[Area]]</f>
        <v>Burlington/SoBu MSA</v>
      </c>
      <c r="K89" s="68">
        <f>Table1[[#This Row],[AMI]]</f>
        <v>1.2</v>
      </c>
      <c r="L89" s="27">
        <f>$L$85*Table1[[#This Row],[AMI]]</f>
        <v>109080</v>
      </c>
      <c r="M89" s="27">
        <f>$M$85*Table1[[#This Row],[AMI]]</f>
        <v>124680</v>
      </c>
      <c r="N89" s="27">
        <f>$N$85*Table1[[#This Row],[AMI]]</f>
        <v>140280</v>
      </c>
      <c r="O89" s="27">
        <f>$O$85*Table1[[#This Row],[AMI]]</f>
        <v>155760</v>
      </c>
      <c r="P89" s="27">
        <f>$P$85*Table1[[#This Row],[AMI]]</f>
        <v>168240</v>
      </c>
      <c r="Q89" s="27">
        <f>$Q$85*Table1[[#This Row],[AMI]]</f>
        <v>180720</v>
      </c>
      <c r="R89" s="27">
        <f>$R$85*Table1[[#This Row],[AMI]]</f>
        <v>193200</v>
      </c>
      <c r="S89" s="27">
        <f>$S$85*Table1[[#This Row],[AMI]]</f>
        <v>205680</v>
      </c>
    </row>
    <row r="90" spans="2:19" x14ac:dyDescent="0.3">
      <c r="B90" s="54" t="s">
        <v>67</v>
      </c>
      <c r="C90" s="5">
        <v>1.25</v>
      </c>
      <c r="D90" s="49">
        <f t="shared" si="6"/>
        <v>2840</v>
      </c>
      <c r="E90" s="49">
        <f t="shared" si="7"/>
        <v>3043</v>
      </c>
      <c r="F90" s="49">
        <f t="shared" si="8"/>
        <v>3653</v>
      </c>
      <c r="G90" s="49">
        <f t="shared" si="9"/>
        <v>4218</v>
      </c>
      <c r="H90" s="6">
        <f t="shared" si="10"/>
        <v>4706</v>
      </c>
      <c r="I90" s="55">
        <f t="shared" si="11"/>
        <v>5193</v>
      </c>
      <c r="J90" s="65" t="str">
        <f>Table1[[#This Row],[Area]]</f>
        <v>Burlington/SoBu MSA</v>
      </c>
      <c r="K90" s="68">
        <f>Table1[[#This Row],[AMI]]</f>
        <v>1.25</v>
      </c>
      <c r="L90" s="27">
        <f>$L$85*Table1[[#This Row],[AMI]]</f>
        <v>113625</v>
      </c>
      <c r="M90" s="27">
        <f>$M$85*Table1[[#This Row],[AMI]]</f>
        <v>129875</v>
      </c>
      <c r="N90" s="27">
        <f>$N$85*Table1[[#This Row],[AMI]]</f>
        <v>146125</v>
      </c>
      <c r="O90" s="27">
        <f>$O$85*Table1[[#This Row],[AMI]]</f>
        <v>162250</v>
      </c>
      <c r="P90" s="27">
        <f>$P$85*Table1[[#This Row],[AMI]]</f>
        <v>175250</v>
      </c>
      <c r="Q90" s="27">
        <f>$Q$85*Table1[[#This Row],[AMI]]</f>
        <v>188250</v>
      </c>
      <c r="R90" s="27">
        <f>$R$85*Table1[[#This Row],[AMI]]</f>
        <v>201250</v>
      </c>
      <c r="S90" s="27">
        <f>$S$85*Table1[[#This Row],[AMI]]</f>
        <v>214250</v>
      </c>
    </row>
    <row r="91" spans="2:19" x14ac:dyDescent="0.3">
      <c r="B91" s="54" t="s">
        <v>67</v>
      </c>
      <c r="C91" s="5">
        <v>1.3</v>
      </c>
      <c r="D91" s="49">
        <f t="shared" si="6"/>
        <v>2954</v>
      </c>
      <c r="E91" s="49">
        <f t="shared" si="7"/>
        <v>3165</v>
      </c>
      <c r="F91" s="49">
        <f t="shared" si="8"/>
        <v>3799</v>
      </c>
      <c r="G91" s="49">
        <f t="shared" si="9"/>
        <v>4387</v>
      </c>
      <c r="H91" s="6">
        <f t="shared" si="10"/>
        <v>4894</v>
      </c>
      <c r="I91" s="55">
        <f t="shared" si="11"/>
        <v>5401</v>
      </c>
      <c r="J91" s="65" t="str">
        <f>Table1[[#This Row],[Area]]</f>
        <v>Burlington/SoBu MSA</v>
      </c>
      <c r="K91" s="68">
        <f>Table1[[#This Row],[AMI]]</f>
        <v>1.3</v>
      </c>
      <c r="L91" s="27">
        <f>$L$85*Table1[[#This Row],[AMI]]</f>
        <v>118170</v>
      </c>
      <c r="M91" s="27">
        <f>$M$85*Table1[[#This Row],[AMI]]</f>
        <v>135070</v>
      </c>
      <c r="N91" s="27">
        <f>$N$85*Table1[[#This Row],[AMI]]</f>
        <v>151970</v>
      </c>
      <c r="O91" s="27">
        <f>$O$85*Table1[[#This Row],[AMI]]</f>
        <v>168740</v>
      </c>
      <c r="P91" s="27">
        <f>$P$85*Table1[[#This Row],[AMI]]</f>
        <v>182260</v>
      </c>
      <c r="Q91" s="27">
        <f>$Q$85*Table1[[#This Row],[AMI]]</f>
        <v>195780</v>
      </c>
      <c r="R91" s="27">
        <f>$R$85*Table1[[#This Row],[AMI]]</f>
        <v>209300</v>
      </c>
      <c r="S91" s="27">
        <f>$S$85*Table1[[#This Row],[AMI]]</f>
        <v>222820</v>
      </c>
    </row>
    <row r="92" spans="2:19" x14ac:dyDescent="0.3">
      <c r="B92" s="54" t="s">
        <v>67</v>
      </c>
      <c r="C92" s="5">
        <v>1.35</v>
      </c>
      <c r="D92" s="49">
        <f t="shared" si="6"/>
        <v>3067</v>
      </c>
      <c r="E92" s="49">
        <f t="shared" si="7"/>
        <v>3287</v>
      </c>
      <c r="F92" s="49">
        <f t="shared" si="8"/>
        <v>3945</v>
      </c>
      <c r="G92" s="49">
        <f t="shared" si="9"/>
        <v>4556</v>
      </c>
      <c r="H92" s="6">
        <f t="shared" si="10"/>
        <v>5082</v>
      </c>
      <c r="I92" s="55">
        <f t="shared" si="11"/>
        <v>5609</v>
      </c>
      <c r="J92" s="65" t="str">
        <f>Table1[[#This Row],[Area]]</f>
        <v>Burlington/SoBu MSA</v>
      </c>
      <c r="K92" s="68">
        <f>Table1[[#This Row],[AMI]]</f>
        <v>1.35</v>
      </c>
      <c r="L92" s="27">
        <f>$L$85*Table1[[#This Row],[AMI]]</f>
        <v>122715.00000000001</v>
      </c>
      <c r="M92" s="27">
        <f>$M$85*Table1[[#This Row],[AMI]]</f>
        <v>140265</v>
      </c>
      <c r="N92" s="27">
        <f>$N$85*Table1[[#This Row],[AMI]]</f>
        <v>157815</v>
      </c>
      <c r="O92" s="27">
        <f>$O$85*Table1[[#This Row],[AMI]]</f>
        <v>175230</v>
      </c>
      <c r="P92" s="27">
        <f>$P$85*Table1[[#This Row],[AMI]]</f>
        <v>189270</v>
      </c>
      <c r="Q92" s="27">
        <f>$Q$85*Table1[[#This Row],[AMI]]</f>
        <v>203310</v>
      </c>
      <c r="R92" s="27">
        <f>$R$85*Table1[[#This Row],[AMI]]</f>
        <v>217350</v>
      </c>
      <c r="S92" s="27">
        <f>$S$85*Table1[[#This Row],[AMI]]</f>
        <v>231390.00000000003</v>
      </c>
    </row>
    <row r="93" spans="2:19" x14ac:dyDescent="0.3">
      <c r="B93" s="54" t="s">
        <v>67</v>
      </c>
      <c r="C93" s="5">
        <v>1.4</v>
      </c>
      <c r="D93" s="49">
        <f t="shared" si="6"/>
        <v>3181</v>
      </c>
      <c r="E93" s="49">
        <f t="shared" si="7"/>
        <v>3409</v>
      </c>
      <c r="F93" s="49">
        <f t="shared" si="8"/>
        <v>4091</v>
      </c>
      <c r="G93" s="49">
        <f t="shared" si="9"/>
        <v>4725</v>
      </c>
      <c r="H93" s="6">
        <f t="shared" si="10"/>
        <v>5271</v>
      </c>
      <c r="I93" s="55">
        <f t="shared" si="11"/>
        <v>5817</v>
      </c>
      <c r="J93" s="65" t="str">
        <f>Table1[[#This Row],[Area]]</f>
        <v>Burlington/SoBu MSA</v>
      </c>
      <c r="K93" s="68">
        <f>Table1[[#This Row],[AMI]]</f>
        <v>1.4</v>
      </c>
      <c r="L93" s="27">
        <f>$L$85*Table1[[#This Row],[AMI]]</f>
        <v>127259.99999999999</v>
      </c>
      <c r="M93" s="27">
        <f>$M$85*Table1[[#This Row],[AMI]]</f>
        <v>145460</v>
      </c>
      <c r="N93" s="27">
        <f>$N$85*Table1[[#This Row],[AMI]]</f>
        <v>163660</v>
      </c>
      <c r="O93" s="27">
        <f>$O$85*Table1[[#This Row],[AMI]]</f>
        <v>181720</v>
      </c>
      <c r="P93" s="27">
        <f>$P$85*Table1[[#This Row],[AMI]]</f>
        <v>196280</v>
      </c>
      <c r="Q93" s="27">
        <f>$Q$85*Table1[[#This Row],[AMI]]</f>
        <v>210840</v>
      </c>
      <c r="R93" s="27">
        <f>$R$85*Table1[[#This Row],[AMI]]</f>
        <v>225400</v>
      </c>
      <c r="S93" s="27">
        <f>$S$85*Table1[[#This Row],[AMI]]</f>
        <v>239959.99999999997</v>
      </c>
    </row>
    <row r="94" spans="2:19" x14ac:dyDescent="0.3">
      <c r="B94" s="54" t="s">
        <v>67</v>
      </c>
      <c r="C94" s="5">
        <v>1.45</v>
      </c>
      <c r="D94" s="49">
        <f t="shared" si="6"/>
        <v>3295</v>
      </c>
      <c r="E94" s="49">
        <f t="shared" si="7"/>
        <v>3530</v>
      </c>
      <c r="F94" s="49">
        <f t="shared" si="8"/>
        <v>4237</v>
      </c>
      <c r="G94" s="49">
        <f t="shared" si="9"/>
        <v>4893</v>
      </c>
      <c r="H94" s="6">
        <f t="shared" si="10"/>
        <v>5459</v>
      </c>
      <c r="I94" s="55">
        <f t="shared" si="11"/>
        <v>6024</v>
      </c>
      <c r="J94" s="65" t="str">
        <f>Table1[[#This Row],[Area]]</f>
        <v>Burlington/SoBu MSA</v>
      </c>
      <c r="K94" s="68">
        <f>Table1[[#This Row],[AMI]]</f>
        <v>1.45</v>
      </c>
      <c r="L94" s="27">
        <f>$L$85*Table1[[#This Row],[AMI]]</f>
        <v>131805</v>
      </c>
      <c r="M94" s="27">
        <f>$M$85*Table1[[#This Row],[AMI]]</f>
        <v>150655</v>
      </c>
      <c r="N94" s="27">
        <f>$N$85*Table1[[#This Row],[AMI]]</f>
        <v>169505</v>
      </c>
      <c r="O94" s="27">
        <f>$O$85*Table1[[#This Row],[AMI]]</f>
        <v>188210</v>
      </c>
      <c r="P94" s="27">
        <f>$P$85*Table1[[#This Row],[AMI]]</f>
        <v>203290</v>
      </c>
      <c r="Q94" s="27">
        <f>$Q$85*Table1[[#This Row],[AMI]]</f>
        <v>218370</v>
      </c>
      <c r="R94" s="27">
        <f>$R$85*Table1[[#This Row],[AMI]]</f>
        <v>233450</v>
      </c>
      <c r="S94" s="27">
        <f>$S$85*Table1[[#This Row],[AMI]]</f>
        <v>248530</v>
      </c>
    </row>
    <row r="95" spans="2:19" ht="15" thickBot="1" x14ac:dyDescent="0.35">
      <c r="B95" s="56" t="s">
        <v>67</v>
      </c>
      <c r="C95" s="57">
        <v>1.5</v>
      </c>
      <c r="D95" s="59">
        <f t="shared" si="6"/>
        <v>3408</v>
      </c>
      <c r="E95" s="59">
        <f t="shared" si="7"/>
        <v>3652</v>
      </c>
      <c r="F95" s="59">
        <f t="shared" si="8"/>
        <v>4383</v>
      </c>
      <c r="G95" s="59">
        <f t="shared" si="9"/>
        <v>5062</v>
      </c>
      <c r="H95" s="60">
        <f t="shared" si="10"/>
        <v>5647</v>
      </c>
      <c r="I95" s="61">
        <f t="shared" si="11"/>
        <v>6232</v>
      </c>
      <c r="J95" s="66" t="str">
        <f>Table1[[#This Row],[Area]]</f>
        <v>Burlington/SoBu MSA</v>
      </c>
      <c r="K95" s="69">
        <f>Table1[[#This Row],[AMI]]</f>
        <v>1.5</v>
      </c>
      <c r="L95" s="58">
        <f>$L$85*Table1[[#This Row],[AMI]]</f>
        <v>136350</v>
      </c>
      <c r="M95" s="58">
        <f>$M$85*Table1[[#This Row],[AMI]]</f>
        <v>155850</v>
      </c>
      <c r="N95" s="58">
        <f>$N$85*Table1[[#This Row],[AMI]]</f>
        <v>175350</v>
      </c>
      <c r="O95" s="58">
        <f>$O$85*Table1[[#This Row],[AMI]]</f>
        <v>194700</v>
      </c>
      <c r="P95" s="58">
        <f>$P$85*Table1[[#This Row],[AMI]]</f>
        <v>210300</v>
      </c>
      <c r="Q95" s="58">
        <f>$Q$85*Table1[[#This Row],[AMI]]</f>
        <v>225900</v>
      </c>
      <c r="R95" s="58">
        <f>$R$85*Table1[[#This Row],[AMI]]</f>
        <v>241500</v>
      </c>
      <c r="S95" s="58">
        <f>$S$85*Table1[[#This Row],[AMI]]</f>
        <v>257100</v>
      </c>
    </row>
    <row r="96" spans="2:19" x14ac:dyDescent="0.3">
      <c r="B96" s="50" t="s">
        <v>59</v>
      </c>
      <c r="C96" s="51">
        <v>0.3</v>
      </c>
      <c r="D96" s="9">
        <f t="shared" si="6"/>
        <v>586</v>
      </c>
      <c r="E96" s="9">
        <f t="shared" si="7"/>
        <v>628</v>
      </c>
      <c r="F96" s="9">
        <f t="shared" si="8"/>
        <v>757</v>
      </c>
      <c r="G96" s="9">
        <f t="shared" si="9"/>
        <v>871</v>
      </c>
      <c r="H96" s="8">
        <f t="shared" si="10"/>
        <v>972</v>
      </c>
      <c r="I96" s="53">
        <f t="shared" si="11"/>
        <v>1072</v>
      </c>
      <c r="J96" s="64" t="str">
        <f>Table1[[#This Row],[Area]]</f>
        <v>Essex</v>
      </c>
      <c r="K96" s="67">
        <f>Table1[[#This Row],[AMI]]</f>
        <v>0.3</v>
      </c>
      <c r="L96" s="52">
        <f>L$107*Table1[[#This Row],[AMI]]</f>
        <v>23460</v>
      </c>
      <c r="M96" s="52">
        <f>M$107*Table1[[#This Row],[AMI]]</f>
        <v>26790</v>
      </c>
      <c r="N96" s="52">
        <f>N$107*Table1[[#This Row],[AMI]]</f>
        <v>30312</v>
      </c>
      <c r="O96" s="52">
        <f>O$107*Table1[[#This Row],[AMI]]</f>
        <v>33510</v>
      </c>
      <c r="P96" s="52">
        <f>P$107*Table1[[#This Row],[AMI]]</f>
        <v>36180</v>
      </c>
      <c r="Q96" s="52">
        <f>Q$107*Table1[[#This Row],[AMI]]</f>
        <v>38880</v>
      </c>
      <c r="R96" s="52">
        <f>R$107*Table1[[#This Row],[AMI]]</f>
        <v>41550</v>
      </c>
      <c r="S96" s="52">
        <f>S$107*Table1[[#This Row],[AMI]]</f>
        <v>44250</v>
      </c>
    </row>
    <row r="97" spans="2:19" x14ac:dyDescent="0.3">
      <c r="B97" s="54" t="s">
        <v>59</v>
      </c>
      <c r="C97" s="5">
        <v>0.5</v>
      </c>
      <c r="D97" s="49">
        <f t="shared" si="6"/>
        <v>977</v>
      </c>
      <c r="E97" s="49">
        <f t="shared" si="7"/>
        <v>1046</v>
      </c>
      <c r="F97" s="49">
        <f t="shared" si="8"/>
        <v>1263</v>
      </c>
      <c r="G97" s="49">
        <f t="shared" si="9"/>
        <v>1451</v>
      </c>
      <c r="H97" s="6">
        <f t="shared" si="10"/>
        <v>1620</v>
      </c>
      <c r="I97" s="55">
        <f t="shared" si="11"/>
        <v>1787</v>
      </c>
      <c r="J97" s="65" t="str">
        <f>Table1[[#This Row],[Area]]</f>
        <v>Essex</v>
      </c>
      <c r="K97" s="68">
        <f>Table1[[#This Row],[AMI]]</f>
        <v>0.5</v>
      </c>
      <c r="L97" s="27">
        <f>L$107*Table1[[#This Row],[AMI]]</f>
        <v>39100</v>
      </c>
      <c r="M97" s="27">
        <f>M$107*Table1[[#This Row],[AMI]]</f>
        <v>44650</v>
      </c>
      <c r="N97" s="27">
        <f>N$107*Table1[[#This Row],[AMI]]</f>
        <v>50520</v>
      </c>
      <c r="O97" s="27">
        <f>O$107*Table1[[#This Row],[AMI]]</f>
        <v>55850</v>
      </c>
      <c r="P97" s="27">
        <f>P$107*Table1[[#This Row],[AMI]]</f>
        <v>60300</v>
      </c>
      <c r="Q97" s="27">
        <f>Q$107*Table1[[#This Row],[AMI]]</f>
        <v>64800</v>
      </c>
      <c r="R97" s="27">
        <f>R$107*Table1[[#This Row],[AMI]]</f>
        <v>69250</v>
      </c>
      <c r="S97" s="27">
        <f>S$107*Table1[[#This Row],[AMI]]</f>
        <v>73750</v>
      </c>
    </row>
    <row r="98" spans="2:19" x14ac:dyDescent="0.3">
      <c r="B98" s="54" t="s">
        <v>59</v>
      </c>
      <c r="C98" s="5">
        <v>0.55000000000000004</v>
      </c>
      <c r="D98" s="49">
        <f t="shared" si="6"/>
        <v>1075</v>
      </c>
      <c r="E98" s="49">
        <f t="shared" si="7"/>
        <v>1151</v>
      </c>
      <c r="F98" s="49">
        <f t="shared" si="8"/>
        <v>1389</v>
      </c>
      <c r="G98" s="49">
        <f t="shared" si="9"/>
        <v>1597</v>
      </c>
      <c r="H98" s="6">
        <f t="shared" si="10"/>
        <v>1782</v>
      </c>
      <c r="I98" s="55">
        <f t="shared" si="11"/>
        <v>1966</v>
      </c>
      <c r="J98" s="65" t="str">
        <f>Table1[[#This Row],[Area]]</f>
        <v>Essex</v>
      </c>
      <c r="K98" s="68">
        <f>Table1[[#This Row],[AMI]]</f>
        <v>0.55000000000000004</v>
      </c>
      <c r="L98" s="27">
        <f>L$107*Table1[[#This Row],[AMI]]</f>
        <v>43010</v>
      </c>
      <c r="M98" s="27">
        <f>M$107*Table1[[#This Row],[AMI]]</f>
        <v>49115.000000000007</v>
      </c>
      <c r="N98" s="27">
        <f>N$107*Table1[[#This Row],[AMI]]</f>
        <v>55572.000000000007</v>
      </c>
      <c r="O98" s="27">
        <f>O$107*Table1[[#This Row],[AMI]]</f>
        <v>61435.000000000007</v>
      </c>
      <c r="P98" s="27">
        <f>P$107*Table1[[#This Row],[AMI]]</f>
        <v>66330</v>
      </c>
      <c r="Q98" s="27">
        <f>Q$107*Table1[[#This Row],[AMI]]</f>
        <v>71280</v>
      </c>
      <c r="R98" s="27">
        <f>R$107*Table1[[#This Row],[AMI]]</f>
        <v>76175</v>
      </c>
      <c r="S98" s="27">
        <f>S$107*Table1[[#This Row],[AMI]]</f>
        <v>81125</v>
      </c>
    </row>
    <row r="99" spans="2:19" x14ac:dyDescent="0.3">
      <c r="B99" s="54" t="s">
        <v>59</v>
      </c>
      <c r="C99" s="5">
        <v>0.6</v>
      </c>
      <c r="D99" s="49">
        <f t="shared" si="6"/>
        <v>1173</v>
      </c>
      <c r="E99" s="49">
        <f t="shared" si="7"/>
        <v>1256</v>
      </c>
      <c r="F99" s="49">
        <f t="shared" si="8"/>
        <v>1515</v>
      </c>
      <c r="G99" s="49">
        <f t="shared" si="9"/>
        <v>1742</v>
      </c>
      <c r="H99" s="6">
        <f t="shared" si="10"/>
        <v>1944</v>
      </c>
      <c r="I99" s="55">
        <f t="shared" si="11"/>
        <v>2145</v>
      </c>
      <c r="J99" s="65" t="str">
        <f>Table1[[#This Row],[Area]]</f>
        <v>Essex</v>
      </c>
      <c r="K99" s="68">
        <f>Table1[[#This Row],[AMI]]</f>
        <v>0.6</v>
      </c>
      <c r="L99" s="27">
        <f>L$107*Table1[[#This Row],[AMI]]</f>
        <v>46920</v>
      </c>
      <c r="M99" s="27">
        <f>M$107*Table1[[#This Row],[AMI]]</f>
        <v>53580</v>
      </c>
      <c r="N99" s="27">
        <f>N$107*Table1[[#This Row],[AMI]]</f>
        <v>60624</v>
      </c>
      <c r="O99" s="27">
        <f>O$107*Table1[[#This Row],[AMI]]</f>
        <v>67020</v>
      </c>
      <c r="P99" s="27">
        <f>P$107*Table1[[#This Row],[AMI]]</f>
        <v>72360</v>
      </c>
      <c r="Q99" s="27">
        <f>Q$107*Table1[[#This Row],[AMI]]</f>
        <v>77760</v>
      </c>
      <c r="R99" s="27">
        <f>R$107*Table1[[#This Row],[AMI]]</f>
        <v>83100</v>
      </c>
      <c r="S99" s="27">
        <f>S$107*Table1[[#This Row],[AMI]]</f>
        <v>88500</v>
      </c>
    </row>
    <row r="100" spans="2:19" x14ac:dyDescent="0.3">
      <c r="B100" s="54" t="s">
        <v>59</v>
      </c>
      <c r="C100" s="5">
        <v>0.65</v>
      </c>
      <c r="D100" s="49">
        <f t="shared" si="6"/>
        <v>1270</v>
      </c>
      <c r="E100" s="49">
        <f t="shared" si="7"/>
        <v>1360</v>
      </c>
      <c r="F100" s="49">
        <f t="shared" si="8"/>
        <v>1641</v>
      </c>
      <c r="G100" s="49">
        <f t="shared" si="9"/>
        <v>1887</v>
      </c>
      <c r="H100" s="6">
        <f t="shared" si="10"/>
        <v>2106</v>
      </c>
      <c r="I100" s="55">
        <f t="shared" si="11"/>
        <v>2323</v>
      </c>
      <c r="J100" s="65" t="str">
        <f>Table1[[#This Row],[Area]]</f>
        <v>Essex</v>
      </c>
      <c r="K100" s="68">
        <f>Table1[[#This Row],[AMI]]</f>
        <v>0.65</v>
      </c>
      <c r="L100" s="27">
        <f>L$107*Table1[[#This Row],[AMI]]</f>
        <v>50830</v>
      </c>
      <c r="M100" s="27">
        <f>M$107*Table1[[#This Row],[AMI]]</f>
        <v>58045</v>
      </c>
      <c r="N100" s="27">
        <f>N$107*Table1[[#This Row],[AMI]]</f>
        <v>65676</v>
      </c>
      <c r="O100" s="27">
        <f>O$107*Table1[[#This Row],[AMI]]</f>
        <v>72605</v>
      </c>
      <c r="P100" s="27">
        <f>P$107*Table1[[#This Row],[AMI]]</f>
        <v>78390</v>
      </c>
      <c r="Q100" s="27">
        <f>Q$107*Table1[[#This Row],[AMI]]</f>
        <v>84240</v>
      </c>
      <c r="R100" s="27">
        <f>R$107*Table1[[#This Row],[AMI]]</f>
        <v>90025</v>
      </c>
      <c r="S100" s="27">
        <f>S$107*Table1[[#This Row],[AMI]]</f>
        <v>95875</v>
      </c>
    </row>
    <row r="101" spans="2:19" x14ac:dyDescent="0.3">
      <c r="B101" s="54" t="s">
        <v>59</v>
      </c>
      <c r="C101" s="5">
        <v>0.7</v>
      </c>
      <c r="D101" s="49">
        <f t="shared" si="6"/>
        <v>1368</v>
      </c>
      <c r="E101" s="49">
        <f t="shared" si="7"/>
        <v>1465</v>
      </c>
      <c r="F101" s="49">
        <f t="shared" si="8"/>
        <v>1768</v>
      </c>
      <c r="G101" s="49">
        <f t="shared" si="9"/>
        <v>2032</v>
      </c>
      <c r="H101" s="6">
        <f t="shared" si="10"/>
        <v>2268</v>
      </c>
      <c r="I101" s="55">
        <f t="shared" si="11"/>
        <v>2502</v>
      </c>
      <c r="J101" s="65" t="str">
        <f>Table1[[#This Row],[Area]]</f>
        <v>Essex</v>
      </c>
      <c r="K101" s="68">
        <f>Table1[[#This Row],[AMI]]</f>
        <v>0.7</v>
      </c>
      <c r="L101" s="27">
        <f>L$107*Table1[[#This Row],[AMI]]</f>
        <v>54740</v>
      </c>
      <c r="M101" s="27">
        <f>M$107*Table1[[#This Row],[AMI]]</f>
        <v>62509.999999999993</v>
      </c>
      <c r="N101" s="27">
        <f>N$107*Table1[[#This Row],[AMI]]</f>
        <v>70728</v>
      </c>
      <c r="O101" s="27">
        <f>O$107*Table1[[#This Row],[AMI]]</f>
        <v>78190</v>
      </c>
      <c r="P101" s="27">
        <f>P$107*Table1[[#This Row],[AMI]]</f>
        <v>84420</v>
      </c>
      <c r="Q101" s="27">
        <f>Q$107*Table1[[#This Row],[AMI]]</f>
        <v>90720</v>
      </c>
      <c r="R101" s="27">
        <f>R$107*Table1[[#This Row],[AMI]]</f>
        <v>96950</v>
      </c>
      <c r="S101" s="27">
        <f>S$107*Table1[[#This Row],[AMI]]</f>
        <v>103250</v>
      </c>
    </row>
    <row r="102" spans="2:19" x14ac:dyDescent="0.3">
      <c r="B102" s="54" t="s">
        <v>59</v>
      </c>
      <c r="C102" s="5">
        <v>0.75</v>
      </c>
      <c r="D102" s="49">
        <f t="shared" si="6"/>
        <v>1466</v>
      </c>
      <c r="E102" s="49">
        <f t="shared" si="7"/>
        <v>1570</v>
      </c>
      <c r="F102" s="49">
        <f t="shared" si="8"/>
        <v>1894</v>
      </c>
      <c r="G102" s="49">
        <f t="shared" si="9"/>
        <v>2177</v>
      </c>
      <c r="H102" s="6">
        <f t="shared" si="10"/>
        <v>2430</v>
      </c>
      <c r="I102" s="55">
        <f t="shared" si="11"/>
        <v>2681</v>
      </c>
      <c r="J102" s="65" t="str">
        <f>Table1[[#This Row],[Area]]</f>
        <v>Essex</v>
      </c>
      <c r="K102" s="68">
        <f>Table1[[#This Row],[AMI]]</f>
        <v>0.75</v>
      </c>
      <c r="L102" s="27">
        <f>L$107*Table1[[#This Row],[AMI]]</f>
        <v>58650</v>
      </c>
      <c r="M102" s="27">
        <f>M$107*Table1[[#This Row],[AMI]]</f>
        <v>66975</v>
      </c>
      <c r="N102" s="27">
        <f>N$107*Table1[[#This Row],[AMI]]</f>
        <v>75780</v>
      </c>
      <c r="O102" s="27">
        <f>O$107*Table1[[#This Row],[AMI]]</f>
        <v>83775</v>
      </c>
      <c r="P102" s="27">
        <f>P$107*Table1[[#This Row],[AMI]]</f>
        <v>90450</v>
      </c>
      <c r="Q102" s="27">
        <f>Q$107*Table1[[#This Row],[AMI]]</f>
        <v>97200</v>
      </c>
      <c r="R102" s="27">
        <f>R$107*Table1[[#This Row],[AMI]]</f>
        <v>103875</v>
      </c>
      <c r="S102" s="27">
        <f>S$107*Table1[[#This Row],[AMI]]</f>
        <v>110625</v>
      </c>
    </row>
    <row r="103" spans="2:19" x14ac:dyDescent="0.3">
      <c r="B103" s="54" t="s">
        <v>59</v>
      </c>
      <c r="C103" s="5">
        <v>0.8</v>
      </c>
      <c r="D103" s="49">
        <f t="shared" si="6"/>
        <v>1564</v>
      </c>
      <c r="E103" s="49">
        <f t="shared" si="7"/>
        <v>1675</v>
      </c>
      <c r="F103" s="49">
        <f t="shared" si="8"/>
        <v>2020</v>
      </c>
      <c r="G103" s="49">
        <f t="shared" si="9"/>
        <v>2323</v>
      </c>
      <c r="H103" s="6">
        <f t="shared" si="10"/>
        <v>2592</v>
      </c>
      <c r="I103" s="55">
        <f t="shared" si="11"/>
        <v>2860</v>
      </c>
      <c r="J103" s="65" t="str">
        <f>Table1[[#This Row],[Area]]</f>
        <v>Essex</v>
      </c>
      <c r="K103" s="68">
        <f>Table1[[#This Row],[AMI]]</f>
        <v>0.8</v>
      </c>
      <c r="L103" s="27">
        <f>L$107*Table1[[#This Row],[AMI]]</f>
        <v>62560</v>
      </c>
      <c r="M103" s="27">
        <f>M$107*Table1[[#This Row],[AMI]]</f>
        <v>71440</v>
      </c>
      <c r="N103" s="27">
        <f>N$107*Table1[[#This Row],[AMI]]</f>
        <v>80832</v>
      </c>
      <c r="O103" s="27">
        <f>O$107*Table1[[#This Row],[AMI]]</f>
        <v>89360</v>
      </c>
      <c r="P103" s="27">
        <f>P$107*Table1[[#This Row],[AMI]]</f>
        <v>96480</v>
      </c>
      <c r="Q103" s="27">
        <f>Q$107*Table1[[#This Row],[AMI]]</f>
        <v>103680</v>
      </c>
      <c r="R103" s="27">
        <f>R$107*Table1[[#This Row],[AMI]]</f>
        <v>110800</v>
      </c>
      <c r="S103" s="27">
        <f>S$107*Table1[[#This Row],[AMI]]</f>
        <v>118000</v>
      </c>
    </row>
    <row r="104" spans="2:19" x14ac:dyDescent="0.3">
      <c r="B104" s="54" t="s">
        <v>59</v>
      </c>
      <c r="C104" s="5">
        <v>0.85</v>
      </c>
      <c r="D104" s="49">
        <f t="shared" si="6"/>
        <v>1661</v>
      </c>
      <c r="E104" s="49">
        <f t="shared" si="7"/>
        <v>1779</v>
      </c>
      <c r="F104" s="49">
        <f t="shared" si="8"/>
        <v>2147</v>
      </c>
      <c r="G104" s="49">
        <f t="shared" si="9"/>
        <v>2468</v>
      </c>
      <c r="H104" s="6">
        <f t="shared" si="10"/>
        <v>2754</v>
      </c>
      <c r="I104" s="55">
        <f t="shared" si="11"/>
        <v>3038</v>
      </c>
      <c r="J104" s="65" t="str">
        <f>Table1[[#This Row],[Area]]</f>
        <v>Essex</v>
      </c>
      <c r="K104" s="68">
        <f>Table1[[#This Row],[AMI]]</f>
        <v>0.85</v>
      </c>
      <c r="L104" s="27">
        <f>L$107*Table1[[#This Row],[AMI]]</f>
        <v>66470</v>
      </c>
      <c r="M104" s="27">
        <f>M$107*Table1[[#This Row],[AMI]]</f>
        <v>75905</v>
      </c>
      <c r="N104" s="27">
        <f>N$107*Table1[[#This Row],[AMI]]</f>
        <v>85884</v>
      </c>
      <c r="O104" s="27">
        <f>O$107*Table1[[#This Row],[AMI]]</f>
        <v>94945</v>
      </c>
      <c r="P104" s="27">
        <f>P$107*Table1[[#This Row],[AMI]]</f>
        <v>102510</v>
      </c>
      <c r="Q104" s="27">
        <f>Q$107*Table1[[#This Row],[AMI]]</f>
        <v>110160</v>
      </c>
      <c r="R104" s="27">
        <f>R$107*Table1[[#This Row],[AMI]]</f>
        <v>117725</v>
      </c>
      <c r="S104" s="27">
        <f>S$107*Table1[[#This Row],[AMI]]</f>
        <v>125375</v>
      </c>
    </row>
    <row r="105" spans="2:19" x14ac:dyDescent="0.3">
      <c r="B105" s="54" t="s">
        <v>59</v>
      </c>
      <c r="C105" s="5">
        <v>0.9</v>
      </c>
      <c r="D105" s="49">
        <f t="shared" si="6"/>
        <v>1759</v>
      </c>
      <c r="E105" s="49">
        <f t="shared" si="7"/>
        <v>1884</v>
      </c>
      <c r="F105" s="49">
        <f t="shared" si="8"/>
        <v>2273</v>
      </c>
      <c r="G105" s="49">
        <f t="shared" si="9"/>
        <v>2613</v>
      </c>
      <c r="H105" s="6">
        <f t="shared" si="10"/>
        <v>2916</v>
      </c>
      <c r="I105" s="55">
        <f t="shared" si="11"/>
        <v>3217</v>
      </c>
      <c r="J105" s="65" t="str">
        <f>Table1[[#This Row],[Area]]</f>
        <v>Essex</v>
      </c>
      <c r="K105" s="68">
        <f>Table1[[#This Row],[AMI]]</f>
        <v>0.9</v>
      </c>
      <c r="L105" s="27">
        <f>L$107*Table1[[#This Row],[AMI]]</f>
        <v>70380</v>
      </c>
      <c r="M105" s="27">
        <f>M$107*Table1[[#This Row],[AMI]]</f>
        <v>80370</v>
      </c>
      <c r="N105" s="27">
        <f>N$107*Table1[[#This Row],[AMI]]</f>
        <v>90936</v>
      </c>
      <c r="O105" s="27">
        <f>O$107*Table1[[#This Row],[AMI]]</f>
        <v>100530</v>
      </c>
      <c r="P105" s="27">
        <f>P$107*Table1[[#This Row],[AMI]]</f>
        <v>108540</v>
      </c>
      <c r="Q105" s="27">
        <f>Q$107*Table1[[#This Row],[AMI]]</f>
        <v>116640</v>
      </c>
      <c r="R105" s="27">
        <f>R$107*Table1[[#This Row],[AMI]]</f>
        <v>124650</v>
      </c>
      <c r="S105" s="27">
        <f>S$107*Table1[[#This Row],[AMI]]</f>
        <v>132750</v>
      </c>
    </row>
    <row r="106" spans="2:19" x14ac:dyDescent="0.3">
      <c r="B106" s="54" t="s">
        <v>59</v>
      </c>
      <c r="C106" s="5">
        <v>0.95</v>
      </c>
      <c r="D106" s="49">
        <f t="shared" si="6"/>
        <v>1857</v>
      </c>
      <c r="E106" s="49">
        <f t="shared" si="7"/>
        <v>1989</v>
      </c>
      <c r="F106" s="49">
        <f t="shared" si="8"/>
        <v>2399</v>
      </c>
      <c r="G106" s="49">
        <f t="shared" si="9"/>
        <v>2758</v>
      </c>
      <c r="H106" s="6">
        <f t="shared" si="10"/>
        <v>3078</v>
      </c>
      <c r="I106" s="55">
        <f t="shared" si="11"/>
        <v>3396</v>
      </c>
      <c r="J106" s="65" t="str">
        <f>Table1[[#This Row],[Area]]</f>
        <v>Essex</v>
      </c>
      <c r="K106" s="68">
        <f>Table1[[#This Row],[AMI]]</f>
        <v>0.95</v>
      </c>
      <c r="L106" s="27">
        <f>L$107*Table1[[#This Row],[AMI]]</f>
        <v>74290</v>
      </c>
      <c r="M106" s="27">
        <f>M$107*Table1[[#This Row],[AMI]]</f>
        <v>84835</v>
      </c>
      <c r="N106" s="27">
        <f>N$107*Table1[[#This Row],[AMI]]</f>
        <v>95988</v>
      </c>
      <c r="O106" s="27">
        <f>O$107*Table1[[#This Row],[AMI]]</f>
        <v>106115</v>
      </c>
      <c r="P106" s="27">
        <f>P$107*Table1[[#This Row],[AMI]]</f>
        <v>114570</v>
      </c>
      <c r="Q106" s="27">
        <f>Q$107*Table1[[#This Row],[AMI]]</f>
        <v>123120</v>
      </c>
      <c r="R106" s="27">
        <f>R$107*Table1[[#This Row],[AMI]]</f>
        <v>131575</v>
      </c>
      <c r="S106" s="27">
        <f>S$107*Table1[[#This Row],[AMI]]</f>
        <v>140125</v>
      </c>
    </row>
    <row r="107" spans="2:19" x14ac:dyDescent="0.3">
      <c r="B107" s="54" t="s">
        <v>59</v>
      </c>
      <c r="C107" s="44">
        <v>1</v>
      </c>
      <c r="D107" s="49">
        <f t="shared" si="6"/>
        <v>1955</v>
      </c>
      <c r="E107" s="49">
        <f t="shared" si="7"/>
        <v>2093</v>
      </c>
      <c r="F107" s="49">
        <f t="shared" si="8"/>
        <v>2526</v>
      </c>
      <c r="G107" s="49">
        <f t="shared" si="9"/>
        <v>2903</v>
      </c>
      <c r="H107" s="6">
        <f t="shared" si="10"/>
        <v>3240</v>
      </c>
      <c r="I107" s="55">
        <f t="shared" si="11"/>
        <v>3575</v>
      </c>
      <c r="J107" s="65" t="str">
        <f>Table1[[#This Row],[Area]]</f>
        <v>Essex</v>
      </c>
      <c r="K107" s="68">
        <f>Table1[[#This Row],[AMI]]</f>
        <v>1</v>
      </c>
      <c r="L107" s="45">
        <v>78200</v>
      </c>
      <c r="M107" s="45">
        <v>89300</v>
      </c>
      <c r="N107" s="45">
        <v>101040</v>
      </c>
      <c r="O107" s="45">
        <v>111700</v>
      </c>
      <c r="P107" s="45">
        <v>120600</v>
      </c>
      <c r="Q107" s="45">
        <v>129600</v>
      </c>
      <c r="R107" s="45">
        <v>138500</v>
      </c>
      <c r="S107" s="45">
        <v>147500</v>
      </c>
    </row>
    <row r="108" spans="2:19" x14ac:dyDescent="0.3">
      <c r="B108" s="54" t="s">
        <v>59</v>
      </c>
      <c r="C108" s="5">
        <v>1.05</v>
      </c>
      <c r="D108" s="49">
        <f t="shared" si="6"/>
        <v>2052</v>
      </c>
      <c r="E108" s="49">
        <f t="shared" si="7"/>
        <v>2198</v>
      </c>
      <c r="F108" s="49">
        <f t="shared" si="8"/>
        <v>2652</v>
      </c>
      <c r="G108" s="49">
        <f t="shared" si="9"/>
        <v>3048</v>
      </c>
      <c r="H108" s="6">
        <f t="shared" si="10"/>
        <v>3402</v>
      </c>
      <c r="I108" s="55">
        <f t="shared" si="11"/>
        <v>3753</v>
      </c>
      <c r="J108" s="65" t="str">
        <f>Table1[[#This Row],[Area]]</f>
        <v>Essex</v>
      </c>
      <c r="K108" s="68">
        <f>Table1[[#This Row],[AMI]]</f>
        <v>1.05</v>
      </c>
      <c r="L108" s="27">
        <f>L$107*Table1[[#This Row],[AMI]]</f>
        <v>82110</v>
      </c>
      <c r="M108" s="27">
        <f>M$107*Table1[[#This Row],[AMI]]</f>
        <v>93765</v>
      </c>
      <c r="N108" s="27">
        <f>N$107*Table1[[#This Row],[AMI]]</f>
        <v>106092</v>
      </c>
      <c r="O108" s="27">
        <f>O$107*Table1[[#This Row],[AMI]]</f>
        <v>117285</v>
      </c>
      <c r="P108" s="27">
        <f>P$107*Table1[[#This Row],[AMI]]</f>
        <v>126630</v>
      </c>
      <c r="Q108" s="27">
        <f>Q$107*Table1[[#This Row],[AMI]]</f>
        <v>136080</v>
      </c>
      <c r="R108" s="27">
        <f>R$107*Table1[[#This Row],[AMI]]</f>
        <v>145425</v>
      </c>
      <c r="S108" s="27">
        <f>S$107*Table1[[#This Row],[AMI]]</f>
        <v>154875</v>
      </c>
    </row>
    <row r="109" spans="2:19" x14ac:dyDescent="0.3">
      <c r="B109" s="54" t="s">
        <v>59</v>
      </c>
      <c r="C109" s="5">
        <v>1.1000000000000001</v>
      </c>
      <c r="D109" s="49">
        <f t="shared" si="6"/>
        <v>2150</v>
      </c>
      <c r="E109" s="49">
        <f t="shared" si="7"/>
        <v>2303</v>
      </c>
      <c r="F109" s="49">
        <f t="shared" si="8"/>
        <v>2778</v>
      </c>
      <c r="G109" s="49">
        <f t="shared" si="9"/>
        <v>3194</v>
      </c>
      <c r="H109" s="6">
        <f t="shared" si="10"/>
        <v>3564</v>
      </c>
      <c r="I109" s="55">
        <f t="shared" si="11"/>
        <v>3932</v>
      </c>
      <c r="J109" s="65" t="str">
        <f>Table1[[#This Row],[Area]]</f>
        <v>Essex</v>
      </c>
      <c r="K109" s="68">
        <f>Table1[[#This Row],[AMI]]</f>
        <v>1.1000000000000001</v>
      </c>
      <c r="L109" s="27">
        <f>L$107*Table1[[#This Row],[AMI]]</f>
        <v>86020</v>
      </c>
      <c r="M109" s="27">
        <f>M$107*Table1[[#This Row],[AMI]]</f>
        <v>98230.000000000015</v>
      </c>
      <c r="N109" s="27">
        <f>N$107*Table1[[#This Row],[AMI]]</f>
        <v>111144.00000000001</v>
      </c>
      <c r="O109" s="27">
        <f>O$107*Table1[[#This Row],[AMI]]</f>
        <v>122870.00000000001</v>
      </c>
      <c r="P109" s="27">
        <f>P$107*Table1[[#This Row],[AMI]]</f>
        <v>132660</v>
      </c>
      <c r="Q109" s="27">
        <f>Q$107*Table1[[#This Row],[AMI]]</f>
        <v>142560</v>
      </c>
      <c r="R109" s="27">
        <f>R$107*Table1[[#This Row],[AMI]]</f>
        <v>152350</v>
      </c>
      <c r="S109" s="27">
        <f>S$107*Table1[[#This Row],[AMI]]</f>
        <v>162250</v>
      </c>
    </row>
    <row r="110" spans="2:19" x14ac:dyDescent="0.3">
      <c r="B110" s="54" t="s">
        <v>59</v>
      </c>
      <c r="C110" s="5">
        <v>1.1499999999999999</v>
      </c>
      <c r="D110" s="49">
        <f t="shared" si="6"/>
        <v>2248</v>
      </c>
      <c r="E110" s="49">
        <f t="shared" si="7"/>
        <v>2407</v>
      </c>
      <c r="F110" s="49">
        <f t="shared" si="8"/>
        <v>2904</v>
      </c>
      <c r="G110" s="49">
        <f t="shared" si="9"/>
        <v>3339</v>
      </c>
      <c r="H110" s="6">
        <f t="shared" si="10"/>
        <v>3726</v>
      </c>
      <c r="I110" s="55">
        <f t="shared" si="11"/>
        <v>4111</v>
      </c>
      <c r="J110" s="65" t="str">
        <f>Table1[[#This Row],[Area]]</f>
        <v>Essex</v>
      </c>
      <c r="K110" s="68">
        <f>Table1[[#This Row],[AMI]]</f>
        <v>1.1499999999999999</v>
      </c>
      <c r="L110" s="27">
        <f>L$107*Table1[[#This Row],[AMI]]</f>
        <v>89930</v>
      </c>
      <c r="M110" s="27">
        <f>M$107*Table1[[#This Row],[AMI]]</f>
        <v>102694.99999999999</v>
      </c>
      <c r="N110" s="27">
        <f>N$107*Table1[[#This Row],[AMI]]</f>
        <v>116195.99999999999</v>
      </c>
      <c r="O110" s="27">
        <f>O$107*Table1[[#This Row],[AMI]]</f>
        <v>128454.99999999999</v>
      </c>
      <c r="P110" s="27">
        <f>P$107*Table1[[#This Row],[AMI]]</f>
        <v>138690</v>
      </c>
      <c r="Q110" s="27">
        <f>Q$107*Table1[[#This Row],[AMI]]</f>
        <v>149040</v>
      </c>
      <c r="R110" s="27">
        <f>R$107*Table1[[#This Row],[AMI]]</f>
        <v>159275</v>
      </c>
      <c r="S110" s="27">
        <f>S$107*Table1[[#This Row],[AMI]]</f>
        <v>169625</v>
      </c>
    </row>
    <row r="111" spans="2:19" x14ac:dyDescent="0.3">
      <c r="B111" s="54" t="s">
        <v>59</v>
      </c>
      <c r="C111" s="5">
        <v>1.2</v>
      </c>
      <c r="D111" s="49">
        <f t="shared" si="6"/>
        <v>2346</v>
      </c>
      <c r="E111" s="49">
        <f t="shared" si="7"/>
        <v>2512</v>
      </c>
      <c r="F111" s="49">
        <f t="shared" si="8"/>
        <v>3031</v>
      </c>
      <c r="G111" s="49">
        <f t="shared" si="9"/>
        <v>3484</v>
      </c>
      <c r="H111" s="6">
        <f t="shared" si="10"/>
        <v>3888</v>
      </c>
      <c r="I111" s="55">
        <f t="shared" si="11"/>
        <v>4290</v>
      </c>
      <c r="J111" s="65" t="str">
        <f>Table1[[#This Row],[Area]]</f>
        <v>Essex</v>
      </c>
      <c r="K111" s="68">
        <f>Table1[[#This Row],[AMI]]</f>
        <v>1.2</v>
      </c>
      <c r="L111" s="27">
        <f>L$107*Table1[[#This Row],[AMI]]</f>
        <v>93840</v>
      </c>
      <c r="M111" s="27">
        <f>M$107*Table1[[#This Row],[AMI]]</f>
        <v>107160</v>
      </c>
      <c r="N111" s="27">
        <f>N$107*Table1[[#This Row],[AMI]]</f>
        <v>121248</v>
      </c>
      <c r="O111" s="27">
        <f>O$107*Table1[[#This Row],[AMI]]</f>
        <v>134040</v>
      </c>
      <c r="P111" s="27">
        <f>P$107*Table1[[#This Row],[AMI]]</f>
        <v>144720</v>
      </c>
      <c r="Q111" s="27">
        <f>Q$107*Table1[[#This Row],[AMI]]</f>
        <v>155520</v>
      </c>
      <c r="R111" s="27">
        <f>R$107*Table1[[#This Row],[AMI]]</f>
        <v>166200</v>
      </c>
      <c r="S111" s="27">
        <f>S$107*Table1[[#This Row],[AMI]]</f>
        <v>177000</v>
      </c>
    </row>
    <row r="112" spans="2:19" x14ac:dyDescent="0.3">
      <c r="B112" s="54" t="s">
        <v>59</v>
      </c>
      <c r="C112" s="5">
        <v>1.25</v>
      </c>
      <c r="D112" s="49">
        <f t="shared" si="6"/>
        <v>2443</v>
      </c>
      <c r="E112" s="49">
        <f t="shared" si="7"/>
        <v>2617</v>
      </c>
      <c r="F112" s="49">
        <f t="shared" si="8"/>
        <v>3157</v>
      </c>
      <c r="G112" s="49">
        <f t="shared" si="9"/>
        <v>3629</v>
      </c>
      <c r="H112" s="6">
        <f t="shared" si="10"/>
        <v>4050</v>
      </c>
      <c r="I112" s="55">
        <f t="shared" si="11"/>
        <v>4468</v>
      </c>
      <c r="J112" s="65" t="str">
        <f>Table1[[#This Row],[Area]]</f>
        <v>Essex</v>
      </c>
      <c r="K112" s="68">
        <f>Table1[[#This Row],[AMI]]</f>
        <v>1.25</v>
      </c>
      <c r="L112" s="27">
        <f>L$107*Table1[[#This Row],[AMI]]</f>
        <v>97750</v>
      </c>
      <c r="M112" s="27">
        <f>M$107*Table1[[#This Row],[AMI]]</f>
        <v>111625</v>
      </c>
      <c r="N112" s="27">
        <f>N$107*Table1[[#This Row],[AMI]]</f>
        <v>126300</v>
      </c>
      <c r="O112" s="27">
        <f>O$107*Table1[[#This Row],[AMI]]</f>
        <v>139625</v>
      </c>
      <c r="P112" s="27">
        <f>P$107*Table1[[#This Row],[AMI]]</f>
        <v>150750</v>
      </c>
      <c r="Q112" s="27">
        <f>Q$107*Table1[[#This Row],[AMI]]</f>
        <v>162000</v>
      </c>
      <c r="R112" s="27">
        <f>R$107*Table1[[#This Row],[AMI]]</f>
        <v>173125</v>
      </c>
      <c r="S112" s="27">
        <f>S$107*Table1[[#This Row],[AMI]]</f>
        <v>184375</v>
      </c>
    </row>
    <row r="113" spans="2:19" x14ac:dyDescent="0.3">
      <c r="B113" s="54" t="s">
        <v>59</v>
      </c>
      <c r="C113" s="5">
        <v>1.3</v>
      </c>
      <c r="D113" s="49">
        <f t="shared" si="6"/>
        <v>2541</v>
      </c>
      <c r="E113" s="49">
        <f t="shared" si="7"/>
        <v>2721</v>
      </c>
      <c r="F113" s="49">
        <f t="shared" si="8"/>
        <v>3283</v>
      </c>
      <c r="G113" s="49">
        <f t="shared" si="9"/>
        <v>3774</v>
      </c>
      <c r="H113" s="6">
        <f t="shared" si="10"/>
        <v>4212</v>
      </c>
      <c r="I113" s="55">
        <f t="shared" si="11"/>
        <v>4647</v>
      </c>
      <c r="J113" s="65" t="str">
        <f>Table1[[#This Row],[Area]]</f>
        <v>Essex</v>
      </c>
      <c r="K113" s="68">
        <f>Table1[[#This Row],[AMI]]</f>
        <v>1.3</v>
      </c>
      <c r="L113" s="27">
        <f>L$107*Table1[[#This Row],[AMI]]</f>
        <v>101660</v>
      </c>
      <c r="M113" s="27">
        <f>M$107*Table1[[#This Row],[AMI]]</f>
        <v>116090</v>
      </c>
      <c r="N113" s="27">
        <f>N$107*Table1[[#This Row],[AMI]]</f>
        <v>131352</v>
      </c>
      <c r="O113" s="27">
        <f>O$107*Table1[[#This Row],[AMI]]</f>
        <v>145210</v>
      </c>
      <c r="P113" s="27">
        <f>P$107*Table1[[#This Row],[AMI]]</f>
        <v>156780</v>
      </c>
      <c r="Q113" s="27">
        <f>Q$107*Table1[[#This Row],[AMI]]</f>
        <v>168480</v>
      </c>
      <c r="R113" s="27">
        <f>R$107*Table1[[#This Row],[AMI]]</f>
        <v>180050</v>
      </c>
      <c r="S113" s="27">
        <f>S$107*Table1[[#This Row],[AMI]]</f>
        <v>191750</v>
      </c>
    </row>
    <row r="114" spans="2:19" x14ac:dyDescent="0.3">
      <c r="B114" s="54" t="s">
        <v>59</v>
      </c>
      <c r="C114" s="5">
        <v>1.35</v>
      </c>
      <c r="D114" s="49">
        <f t="shared" si="6"/>
        <v>2639</v>
      </c>
      <c r="E114" s="49">
        <f t="shared" si="7"/>
        <v>2826</v>
      </c>
      <c r="F114" s="49">
        <f t="shared" si="8"/>
        <v>3410</v>
      </c>
      <c r="G114" s="49">
        <f t="shared" si="9"/>
        <v>3920</v>
      </c>
      <c r="H114" s="6">
        <f t="shared" si="10"/>
        <v>4374</v>
      </c>
      <c r="I114" s="55">
        <f t="shared" si="11"/>
        <v>4826</v>
      </c>
      <c r="J114" s="65" t="str">
        <f>Table1[[#This Row],[Area]]</f>
        <v>Essex</v>
      </c>
      <c r="K114" s="68">
        <f>Table1[[#This Row],[AMI]]</f>
        <v>1.35</v>
      </c>
      <c r="L114" s="27">
        <f>L$107*Table1[[#This Row],[AMI]]</f>
        <v>105570</v>
      </c>
      <c r="M114" s="27">
        <f>M$107*Table1[[#This Row],[AMI]]</f>
        <v>120555.00000000001</v>
      </c>
      <c r="N114" s="27">
        <f>N$107*Table1[[#This Row],[AMI]]</f>
        <v>136404</v>
      </c>
      <c r="O114" s="27">
        <f>O$107*Table1[[#This Row],[AMI]]</f>
        <v>150795</v>
      </c>
      <c r="P114" s="27">
        <f>P$107*Table1[[#This Row],[AMI]]</f>
        <v>162810</v>
      </c>
      <c r="Q114" s="27">
        <f>Q$107*Table1[[#This Row],[AMI]]</f>
        <v>174960</v>
      </c>
      <c r="R114" s="27">
        <f>R$107*Table1[[#This Row],[AMI]]</f>
        <v>186975</v>
      </c>
      <c r="S114" s="27">
        <f>S$107*Table1[[#This Row],[AMI]]</f>
        <v>199125</v>
      </c>
    </row>
    <row r="115" spans="2:19" x14ac:dyDescent="0.3">
      <c r="B115" s="54" t="s">
        <v>59</v>
      </c>
      <c r="C115" s="5">
        <v>1.4</v>
      </c>
      <c r="D115" s="49">
        <f t="shared" si="6"/>
        <v>2737</v>
      </c>
      <c r="E115" s="49">
        <f t="shared" si="7"/>
        <v>2931</v>
      </c>
      <c r="F115" s="49">
        <f t="shared" si="8"/>
        <v>3536</v>
      </c>
      <c r="G115" s="49">
        <f t="shared" si="9"/>
        <v>4065</v>
      </c>
      <c r="H115" s="6">
        <f t="shared" si="10"/>
        <v>4536</v>
      </c>
      <c r="I115" s="55">
        <f t="shared" si="11"/>
        <v>5005</v>
      </c>
      <c r="J115" s="65" t="str">
        <f>Table1[[#This Row],[Area]]</f>
        <v>Essex</v>
      </c>
      <c r="K115" s="68">
        <f>Table1[[#This Row],[AMI]]</f>
        <v>1.4</v>
      </c>
      <c r="L115" s="27">
        <f>L$107*Table1[[#This Row],[AMI]]</f>
        <v>109480</v>
      </c>
      <c r="M115" s="27">
        <f>M$107*Table1[[#This Row],[AMI]]</f>
        <v>125019.99999999999</v>
      </c>
      <c r="N115" s="27">
        <f>N$107*Table1[[#This Row],[AMI]]</f>
        <v>141456</v>
      </c>
      <c r="O115" s="27">
        <f>O$107*Table1[[#This Row],[AMI]]</f>
        <v>156380</v>
      </c>
      <c r="P115" s="27">
        <f>P$107*Table1[[#This Row],[AMI]]</f>
        <v>168840</v>
      </c>
      <c r="Q115" s="27">
        <f>Q$107*Table1[[#This Row],[AMI]]</f>
        <v>181440</v>
      </c>
      <c r="R115" s="27">
        <f>R$107*Table1[[#This Row],[AMI]]</f>
        <v>193900</v>
      </c>
      <c r="S115" s="27">
        <f>S$107*Table1[[#This Row],[AMI]]</f>
        <v>206500</v>
      </c>
    </row>
    <row r="116" spans="2:19" x14ac:dyDescent="0.3">
      <c r="B116" s="54" t="s">
        <v>59</v>
      </c>
      <c r="C116" s="5">
        <v>1.45</v>
      </c>
      <c r="D116" s="49">
        <f t="shared" si="6"/>
        <v>2834</v>
      </c>
      <c r="E116" s="49">
        <f t="shared" si="7"/>
        <v>3035</v>
      </c>
      <c r="F116" s="49">
        <f t="shared" si="8"/>
        <v>3662</v>
      </c>
      <c r="G116" s="49">
        <f t="shared" si="9"/>
        <v>4210</v>
      </c>
      <c r="H116" s="6">
        <f t="shared" si="10"/>
        <v>4698</v>
      </c>
      <c r="I116" s="55">
        <f t="shared" si="11"/>
        <v>5183</v>
      </c>
      <c r="J116" s="65" t="str">
        <f>Table1[[#This Row],[Area]]</f>
        <v>Essex</v>
      </c>
      <c r="K116" s="68">
        <f>Table1[[#This Row],[AMI]]</f>
        <v>1.45</v>
      </c>
      <c r="L116" s="27">
        <f>L$107*Table1[[#This Row],[AMI]]</f>
        <v>113390</v>
      </c>
      <c r="M116" s="27">
        <f>M$107*Table1[[#This Row],[AMI]]</f>
        <v>129485</v>
      </c>
      <c r="N116" s="27">
        <f>N$107*Table1[[#This Row],[AMI]]</f>
        <v>146508</v>
      </c>
      <c r="O116" s="27">
        <f>O$107*Table1[[#This Row],[AMI]]</f>
        <v>161965</v>
      </c>
      <c r="P116" s="27">
        <f>P$107*Table1[[#This Row],[AMI]]</f>
        <v>174870</v>
      </c>
      <c r="Q116" s="27">
        <f>Q$107*Table1[[#This Row],[AMI]]</f>
        <v>187920</v>
      </c>
      <c r="R116" s="27">
        <f>R$107*Table1[[#This Row],[AMI]]</f>
        <v>200825</v>
      </c>
      <c r="S116" s="27">
        <f>S$107*Table1[[#This Row],[AMI]]</f>
        <v>213875</v>
      </c>
    </row>
    <row r="117" spans="2:19" ht="15" thickBot="1" x14ac:dyDescent="0.35">
      <c r="B117" s="56" t="s">
        <v>59</v>
      </c>
      <c r="C117" s="57">
        <v>1.5</v>
      </c>
      <c r="D117" s="59">
        <f t="shared" si="6"/>
        <v>2932</v>
      </c>
      <c r="E117" s="59">
        <f t="shared" si="7"/>
        <v>3140</v>
      </c>
      <c r="F117" s="59">
        <f t="shared" si="8"/>
        <v>3789</v>
      </c>
      <c r="G117" s="59">
        <f t="shared" si="9"/>
        <v>4355</v>
      </c>
      <c r="H117" s="60">
        <f t="shared" si="10"/>
        <v>4860</v>
      </c>
      <c r="I117" s="61">
        <f t="shared" si="11"/>
        <v>5362</v>
      </c>
      <c r="J117" s="66" t="str">
        <f>Table1[[#This Row],[Area]]</f>
        <v>Essex</v>
      </c>
      <c r="K117" s="69">
        <f>Table1[[#This Row],[AMI]]</f>
        <v>1.5</v>
      </c>
      <c r="L117" s="58">
        <f>L$107*Table1[[#This Row],[AMI]]</f>
        <v>117300</v>
      </c>
      <c r="M117" s="58">
        <f>M$107*Table1[[#This Row],[AMI]]</f>
        <v>133950</v>
      </c>
      <c r="N117" s="58">
        <f>N$107*Table1[[#This Row],[AMI]]</f>
        <v>151560</v>
      </c>
      <c r="O117" s="58">
        <f>O$107*Table1[[#This Row],[AMI]]</f>
        <v>167550</v>
      </c>
      <c r="P117" s="58">
        <f>P$107*Table1[[#This Row],[AMI]]</f>
        <v>180900</v>
      </c>
      <c r="Q117" s="58">
        <f>Q$107*Table1[[#This Row],[AMI]]</f>
        <v>194400</v>
      </c>
      <c r="R117" s="58">
        <f>R$107*Table1[[#This Row],[AMI]]</f>
        <v>207750</v>
      </c>
      <c r="S117" s="58">
        <f>S$107*Table1[[#This Row],[AMI]]</f>
        <v>221250</v>
      </c>
    </row>
    <row r="118" spans="2:19" x14ac:dyDescent="0.3">
      <c r="B118" s="50" t="s">
        <v>60</v>
      </c>
      <c r="C118" s="51">
        <v>0.3</v>
      </c>
      <c r="D118" s="9">
        <f t="shared" si="6"/>
        <v>586</v>
      </c>
      <c r="E118" s="9">
        <f t="shared" si="7"/>
        <v>628</v>
      </c>
      <c r="F118" s="9">
        <f t="shared" si="8"/>
        <v>757</v>
      </c>
      <c r="G118" s="9">
        <f t="shared" si="9"/>
        <v>871</v>
      </c>
      <c r="H118" s="8">
        <f t="shared" si="10"/>
        <v>972</v>
      </c>
      <c r="I118" s="53">
        <f t="shared" si="11"/>
        <v>1072</v>
      </c>
      <c r="J118" s="64" t="str">
        <f>Table1[[#This Row],[Area]]</f>
        <v>Lamoille</v>
      </c>
      <c r="K118" s="67">
        <f>Table1[[#This Row],[AMI]]</f>
        <v>0.3</v>
      </c>
      <c r="L118" s="52">
        <f>L$129*Table1[[#This Row],[AMI]]</f>
        <v>23460</v>
      </c>
      <c r="M118" s="52">
        <f>M$129*Table1[[#This Row],[AMI]]</f>
        <v>26790</v>
      </c>
      <c r="N118" s="52">
        <f>N$129*Table1[[#This Row],[AMI]]</f>
        <v>30312</v>
      </c>
      <c r="O118" s="52">
        <f>O$129*Table1[[#This Row],[AMI]]</f>
        <v>33510</v>
      </c>
      <c r="P118" s="52">
        <f>P$129*Table1[[#This Row],[AMI]]</f>
        <v>36180</v>
      </c>
      <c r="Q118" s="52">
        <f>Q$129*Table1[[#This Row],[AMI]]</f>
        <v>38880</v>
      </c>
      <c r="R118" s="52">
        <f>R$129*Table1[[#This Row],[AMI]]</f>
        <v>41550</v>
      </c>
      <c r="S118" s="52">
        <f>S$129*Table1[[#This Row],[AMI]]</f>
        <v>44250</v>
      </c>
    </row>
    <row r="119" spans="2:19" x14ac:dyDescent="0.3">
      <c r="B119" s="54" t="s">
        <v>60</v>
      </c>
      <c r="C119" s="5">
        <v>0.5</v>
      </c>
      <c r="D119" s="49">
        <f t="shared" si="6"/>
        <v>977</v>
      </c>
      <c r="E119" s="49">
        <f t="shared" si="7"/>
        <v>1046</v>
      </c>
      <c r="F119" s="49">
        <f t="shared" si="8"/>
        <v>1263</v>
      </c>
      <c r="G119" s="49">
        <f t="shared" si="9"/>
        <v>1451</v>
      </c>
      <c r="H119" s="6">
        <f t="shared" si="10"/>
        <v>1620</v>
      </c>
      <c r="I119" s="55">
        <f t="shared" si="11"/>
        <v>1787</v>
      </c>
      <c r="J119" s="65" t="str">
        <f>Table1[[#This Row],[Area]]</f>
        <v>Lamoille</v>
      </c>
      <c r="K119" s="68">
        <f>Table1[[#This Row],[AMI]]</f>
        <v>0.5</v>
      </c>
      <c r="L119" s="27">
        <f>L$129*Table1[[#This Row],[AMI]]</f>
        <v>39100</v>
      </c>
      <c r="M119" s="27">
        <f>M$129*Table1[[#This Row],[AMI]]</f>
        <v>44650</v>
      </c>
      <c r="N119" s="27">
        <f>N$129*Table1[[#This Row],[AMI]]</f>
        <v>50520</v>
      </c>
      <c r="O119" s="27">
        <f>O$129*Table1[[#This Row],[AMI]]</f>
        <v>55850</v>
      </c>
      <c r="P119" s="27">
        <f>P$129*Table1[[#This Row],[AMI]]</f>
        <v>60300</v>
      </c>
      <c r="Q119" s="27">
        <f>Q$129*Table1[[#This Row],[AMI]]</f>
        <v>64800</v>
      </c>
      <c r="R119" s="27">
        <f>R$129*Table1[[#This Row],[AMI]]</f>
        <v>69250</v>
      </c>
      <c r="S119" s="27">
        <f>S$129*Table1[[#This Row],[AMI]]</f>
        <v>73750</v>
      </c>
    </row>
    <row r="120" spans="2:19" x14ac:dyDescent="0.3">
      <c r="B120" s="54" t="s">
        <v>60</v>
      </c>
      <c r="C120" s="5">
        <v>0.55000000000000004</v>
      </c>
      <c r="D120" s="49">
        <f t="shared" si="6"/>
        <v>1075</v>
      </c>
      <c r="E120" s="49">
        <f t="shared" si="7"/>
        <v>1151</v>
      </c>
      <c r="F120" s="49">
        <f t="shared" si="8"/>
        <v>1389</v>
      </c>
      <c r="G120" s="49">
        <f t="shared" si="9"/>
        <v>1597</v>
      </c>
      <c r="H120" s="6">
        <f t="shared" si="10"/>
        <v>1782</v>
      </c>
      <c r="I120" s="55">
        <f t="shared" si="11"/>
        <v>1966</v>
      </c>
      <c r="J120" s="65" t="str">
        <f>Table1[[#This Row],[Area]]</f>
        <v>Lamoille</v>
      </c>
      <c r="K120" s="68">
        <f>Table1[[#This Row],[AMI]]</f>
        <v>0.55000000000000004</v>
      </c>
      <c r="L120" s="27">
        <f>L$129*Table1[[#This Row],[AMI]]</f>
        <v>43010</v>
      </c>
      <c r="M120" s="27">
        <f>M$129*Table1[[#This Row],[AMI]]</f>
        <v>49115.000000000007</v>
      </c>
      <c r="N120" s="27">
        <f>N$129*Table1[[#This Row],[AMI]]</f>
        <v>55572.000000000007</v>
      </c>
      <c r="O120" s="27">
        <f>O$129*Table1[[#This Row],[AMI]]</f>
        <v>61435.000000000007</v>
      </c>
      <c r="P120" s="27">
        <f>P$129*Table1[[#This Row],[AMI]]</f>
        <v>66330</v>
      </c>
      <c r="Q120" s="27">
        <f>Q$129*Table1[[#This Row],[AMI]]</f>
        <v>71280</v>
      </c>
      <c r="R120" s="27">
        <f>R$129*Table1[[#This Row],[AMI]]</f>
        <v>76175</v>
      </c>
      <c r="S120" s="27">
        <f>S$129*Table1[[#This Row],[AMI]]</f>
        <v>81125</v>
      </c>
    </row>
    <row r="121" spans="2:19" x14ac:dyDescent="0.3">
      <c r="B121" s="54" t="s">
        <v>60</v>
      </c>
      <c r="C121" s="5">
        <v>0.6</v>
      </c>
      <c r="D121" s="49">
        <f t="shared" si="6"/>
        <v>1173</v>
      </c>
      <c r="E121" s="49">
        <f t="shared" si="7"/>
        <v>1256</v>
      </c>
      <c r="F121" s="49">
        <f t="shared" si="8"/>
        <v>1515</v>
      </c>
      <c r="G121" s="49">
        <f t="shared" si="9"/>
        <v>1742</v>
      </c>
      <c r="H121" s="6">
        <f t="shared" si="10"/>
        <v>1944</v>
      </c>
      <c r="I121" s="55">
        <f t="shared" si="11"/>
        <v>2145</v>
      </c>
      <c r="J121" s="65" t="str">
        <f>Table1[[#This Row],[Area]]</f>
        <v>Lamoille</v>
      </c>
      <c r="K121" s="68">
        <f>Table1[[#This Row],[AMI]]</f>
        <v>0.6</v>
      </c>
      <c r="L121" s="27">
        <f>L$129*Table1[[#This Row],[AMI]]</f>
        <v>46920</v>
      </c>
      <c r="M121" s="27">
        <f>M$129*Table1[[#This Row],[AMI]]</f>
        <v>53580</v>
      </c>
      <c r="N121" s="27">
        <f>N$129*Table1[[#This Row],[AMI]]</f>
        <v>60624</v>
      </c>
      <c r="O121" s="27">
        <f>O$129*Table1[[#This Row],[AMI]]</f>
        <v>67020</v>
      </c>
      <c r="P121" s="27">
        <f>P$129*Table1[[#This Row],[AMI]]</f>
        <v>72360</v>
      </c>
      <c r="Q121" s="27">
        <f>Q$129*Table1[[#This Row],[AMI]]</f>
        <v>77760</v>
      </c>
      <c r="R121" s="27">
        <f>R$129*Table1[[#This Row],[AMI]]</f>
        <v>83100</v>
      </c>
      <c r="S121" s="27">
        <f>S$129*Table1[[#This Row],[AMI]]</f>
        <v>88500</v>
      </c>
    </row>
    <row r="122" spans="2:19" x14ac:dyDescent="0.3">
      <c r="B122" s="54" t="s">
        <v>60</v>
      </c>
      <c r="C122" s="5">
        <v>0.65</v>
      </c>
      <c r="D122" s="49">
        <f t="shared" si="6"/>
        <v>1270</v>
      </c>
      <c r="E122" s="49">
        <f t="shared" si="7"/>
        <v>1360</v>
      </c>
      <c r="F122" s="49">
        <f t="shared" si="8"/>
        <v>1641</v>
      </c>
      <c r="G122" s="49">
        <f t="shared" si="9"/>
        <v>1887</v>
      </c>
      <c r="H122" s="6">
        <f t="shared" si="10"/>
        <v>2106</v>
      </c>
      <c r="I122" s="55">
        <f t="shared" si="11"/>
        <v>2323</v>
      </c>
      <c r="J122" s="65" t="str">
        <f>Table1[[#This Row],[Area]]</f>
        <v>Lamoille</v>
      </c>
      <c r="K122" s="68">
        <f>Table1[[#This Row],[AMI]]</f>
        <v>0.65</v>
      </c>
      <c r="L122" s="27">
        <f>L$129*Table1[[#This Row],[AMI]]</f>
        <v>50830</v>
      </c>
      <c r="M122" s="27">
        <f>M$129*Table1[[#This Row],[AMI]]</f>
        <v>58045</v>
      </c>
      <c r="N122" s="27">
        <f>N$129*Table1[[#This Row],[AMI]]</f>
        <v>65676</v>
      </c>
      <c r="O122" s="27">
        <f>O$129*Table1[[#This Row],[AMI]]</f>
        <v>72605</v>
      </c>
      <c r="P122" s="27">
        <f>P$129*Table1[[#This Row],[AMI]]</f>
        <v>78390</v>
      </c>
      <c r="Q122" s="27">
        <f>Q$129*Table1[[#This Row],[AMI]]</f>
        <v>84240</v>
      </c>
      <c r="R122" s="27">
        <f>R$129*Table1[[#This Row],[AMI]]</f>
        <v>90025</v>
      </c>
      <c r="S122" s="27">
        <f>S$129*Table1[[#This Row],[AMI]]</f>
        <v>95875</v>
      </c>
    </row>
    <row r="123" spans="2:19" x14ac:dyDescent="0.3">
      <c r="B123" s="54" t="s">
        <v>60</v>
      </c>
      <c r="C123" s="5">
        <v>0.7</v>
      </c>
      <c r="D123" s="49">
        <f t="shared" si="6"/>
        <v>1368</v>
      </c>
      <c r="E123" s="49">
        <f t="shared" si="7"/>
        <v>1465</v>
      </c>
      <c r="F123" s="49">
        <f t="shared" si="8"/>
        <v>1768</v>
      </c>
      <c r="G123" s="49">
        <f t="shared" si="9"/>
        <v>2032</v>
      </c>
      <c r="H123" s="6">
        <f t="shared" si="10"/>
        <v>2268</v>
      </c>
      <c r="I123" s="55">
        <f t="shared" si="11"/>
        <v>2502</v>
      </c>
      <c r="J123" s="65" t="str">
        <f>Table1[[#This Row],[Area]]</f>
        <v>Lamoille</v>
      </c>
      <c r="K123" s="68">
        <f>Table1[[#This Row],[AMI]]</f>
        <v>0.7</v>
      </c>
      <c r="L123" s="27">
        <f>L$129*Table1[[#This Row],[AMI]]</f>
        <v>54740</v>
      </c>
      <c r="M123" s="27">
        <f>M$129*Table1[[#This Row],[AMI]]</f>
        <v>62509.999999999993</v>
      </c>
      <c r="N123" s="27">
        <f>N$129*Table1[[#This Row],[AMI]]</f>
        <v>70728</v>
      </c>
      <c r="O123" s="27">
        <f>O$129*Table1[[#This Row],[AMI]]</f>
        <v>78190</v>
      </c>
      <c r="P123" s="27">
        <f>P$129*Table1[[#This Row],[AMI]]</f>
        <v>84420</v>
      </c>
      <c r="Q123" s="27">
        <f>Q$129*Table1[[#This Row],[AMI]]</f>
        <v>90720</v>
      </c>
      <c r="R123" s="27">
        <f>R$129*Table1[[#This Row],[AMI]]</f>
        <v>96950</v>
      </c>
      <c r="S123" s="27">
        <f>S$129*Table1[[#This Row],[AMI]]</f>
        <v>103250</v>
      </c>
    </row>
    <row r="124" spans="2:19" x14ac:dyDescent="0.3">
      <c r="B124" s="54" t="s">
        <v>60</v>
      </c>
      <c r="C124" s="5">
        <v>0.75</v>
      </c>
      <c r="D124" s="49">
        <f t="shared" si="6"/>
        <v>1466</v>
      </c>
      <c r="E124" s="49">
        <f t="shared" si="7"/>
        <v>1570</v>
      </c>
      <c r="F124" s="49">
        <f t="shared" si="8"/>
        <v>1894</v>
      </c>
      <c r="G124" s="49">
        <f t="shared" si="9"/>
        <v>2177</v>
      </c>
      <c r="H124" s="6">
        <f t="shared" si="10"/>
        <v>2430</v>
      </c>
      <c r="I124" s="55">
        <f t="shared" si="11"/>
        <v>2681</v>
      </c>
      <c r="J124" s="65" t="str">
        <f>Table1[[#This Row],[Area]]</f>
        <v>Lamoille</v>
      </c>
      <c r="K124" s="68">
        <f>Table1[[#This Row],[AMI]]</f>
        <v>0.75</v>
      </c>
      <c r="L124" s="27">
        <f>L$129*Table1[[#This Row],[AMI]]</f>
        <v>58650</v>
      </c>
      <c r="M124" s="27">
        <f>M$129*Table1[[#This Row],[AMI]]</f>
        <v>66975</v>
      </c>
      <c r="N124" s="27">
        <f>N$129*Table1[[#This Row],[AMI]]</f>
        <v>75780</v>
      </c>
      <c r="O124" s="27">
        <f>O$129*Table1[[#This Row],[AMI]]</f>
        <v>83775</v>
      </c>
      <c r="P124" s="27">
        <f>P$129*Table1[[#This Row],[AMI]]</f>
        <v>90450</v>
      </c>
      <c r="Q124" s="27">
        <f>Q$129*Table1[[#This Row],[AMI]]</f>
        <v>97200</v>
      </c>
      <c r="R124" s="27">
        <f>R$129*Table1[[#This Row],[AMI]]</f>
        <v>103875</v>
      </c>
      <c r="S124" s="27">
        <f>S$129*Table1[[#This Row],[AMI]]</f>
        <v>110625</v>
      </c>
    </row>
    <row r="125" spans="2:19" x14ac:dyDescent="0.3">
      <c r="B125" s="54" t="s">
        <v>60</v>
      </c>
      <c r="C125" s="5">
        <v>0.8</v>
      </c>
      <c r="D125" s="49">
        <f t="shared" si="6"/>
        <v>1564</v>
      </c>
      <c r="E125" s="49">
        <f t="shared" si="7"/>
        <v>1675</v>
      </c>
      <c r="F125" s="49">
        <f t="shared" si="8"/>
        <v>2020</v>
      </c>
      <c r="G125" s="49">
        <f t="shared" si="9"/>
        <v>2323</v>
      </c>
      <c r="H125" s="6">
        <f t="shared" si="10"/>
        <v>2592</v>
      </c>
      <c r="I125" s="55">
        <f t="shared" si="11"/>
        <v>2860</v>
      </c>
      <c r="J125" s="65" t="str">
        <f>Table1[[#This Row],[Area]]</f>
        <v>Lamoille</v>
      </c>
      <c r="K125" s="68">
        <f>Table1[[#This Row],[AMI]]</f>
        <v>0.8</v>
      </c>
      <c r="L125" s="27">
        <f>L$129*Table1[[#This Row],[AMI]]</f>
        <v>62560</v>
      </c>
      <c r="M125" s="27">
        <f>M$129*Table1[[#This Row],[AMI]]</f>
        <v>71440</v>
      </c>
      <c r="N125" s="27">
        <f>N$129*Table1[[#This Row],[AMI]]</f>
        <v>80832</v>
      </c>
      <c r="O125" s="27">
        <f>O$129*Table1[[#This Row],[AMI]]</f>
        <v>89360</v>
      </c>
      <c r="P125" s="27">
        <f>P$129*Table1[[#This Row],[AMI]]</f>
        <v>96480</v>
      </c>
      <c r="Q125" s="27">
        <f>Q$129*Table1[[#This Row],[AMI]]</f>
        <v>103680</v>
      </c>
      <c r="R125" s="27">
        <f>R$129*Table1[[#This Row],[AMI]]</f>
        <v>110800</v>
      </c>
      <c r="S125" s="27">
        <f>S$129*Table1[[#This Row],[AMI]]</f>
        <v>118000</v>
      </c>
    </row>
    <row r="126" spans="2:19" x14ac:dyDescent="0.3">
      <c r="B126" s="54" t="s">
        <v>60</v>
      </c>
      <c r="C126" s="5">
        <v>0.85</v>
      </c>
      <c r="D126" s="49">
        <f t="shared" si="6"/>
        <v>1661</v>
      </c>
      <c r="E126" s="49">
        <f t="shared" si="7"/>
        <v>1779</v>
      </c>
      <c r="F126" s="49">
        <f t="shared" si="8"/>
        <v>2147</v>
      </c>
      <c r="G126" s="49">
        <f t="shared" si="9"/>
        <v>2468</v>
      </c>
      <c r="H126" s="6">
        <f t="shared" si="10"/>
        <v>2754</v>
      </c>
      <c r="I126" s="55">
        <f t="shared" si="11"/>
        <v>3038</v>
      </c>
      <c r="J126" s="65" t="str">
        <f>Table1[[#This Row],[Area]]</f>
        <v>Lamoille</v>
      </c>
      <c r="K126" s="68">
        <f>Table1[[#This Row],[AMI]]</f>
        <v>0.85</v>
      </c>
      <c r="L126" s="27">
        <f>L$129*Table1[[#This Row],[AMI]]</f>
        <v>66470</v>
      </c>
      <c r="M126" s="27">
        <f>M$129*Table1[[#This Row],[AMI]]</f>
        <v>75905</v>
      </c>
      <c r="N126" s="27">
        <f>N$129*Table1[[#This Row],[AMI]]</f>
        <v>85884</v>
      </c>
      <c r="O126" s="27">
        <f>O$129*Table1[[#This Row],[AMI]]</f>
        <v>94945</v>
      </c>
      <c r="P126" s="27">
        <f>P$129*Table1[[#This Row],[AMI]]</f>
        <v>102510</v>
      </c>
      <c r="Q126" s="27">
        <f>Q$129*Table1[[#This Row],[AMI]]</f>
        <v>110160</v>
      </c>
      <c r="R126" s="27">
        <f>R$129*Table1[[#This Row],[AMI]]</f>
        <v>117725</v>
      </c>
      <c r="S126" s="27">
        <f>S$129*Table1[[#This Row],[AMI]]</f>
        <v>125375</v>
      </c>
    </row>
    <row r="127" spans="2:19" x14ac:dyDescent="0.3">
      <c r="B127" s="54" t="s">
        <v>60</v>
      </c>
      <c r="C127" s="5">
        <v>0.9</v>
      </c>
      <c r="D127" s="49">
        <f t="shared" si="6"/>
        <v>1759</v>
      </c>
      <c r="E127" s="49">
        <f t="shared" si="7"/>
        <v>1884</v>
      </c>
      <c r="F127" s="49">
        <f t="shared" si="8"/>
        <v>2273</v>
      </c>
      <c r="G127" s="49">
        <f t="shared" si="9"/>
        <v>2613</v>
      </c>
      <c r="H127" s="6">
        <f t="shared" si="10"/>
        <v>2916</v>
      </c>
      <c r="I127" s="55">
        <f t="shared" si="11"/>
        <v>3217</v>
      </c>
      <c r="J127" s="65" t="str">
        <f>Table1[[#This Row],[Area]]</f>
        <v>Lamoille</v>
      </c>
      <c r="K127" s="68">
        <f>Table1[[#This Row],[AMI]]</f>
        <v>0.9</v>
      </c>
      <c r="L127" s="27">
        <f>L$129*Table1[[#This Row],[AMI]]</f>
        <v>70380</v>
      </c>
      <c r="M127" s="27">
        <f>M$129*Table1[[#This Row],[AMI]]</f>
        <v>80370</v>
      </c>
      <c r="N127" s="27">
        <f>N$129*Table1[[#This Row],[AMI]]</f>
        <v>90936</v>
      </c>
      <c r="O127" s="27">
        <f>O$129*Table1[[#This Row],[AMI]]</f>
        <v>100530</v>
      </c>
      <c r="P127" s="27">
        <f>P$129*Table1[[#This Row],[AMI]]</f>
        <v>108540</v>
      </c>
      <c r="Q127" s="27">
        <f>Q$129*Table1[[#This Row],[AMI]]</f>
        <v>116640</v>
      </c>
      <c r="R127" s="27">
        <f>R$129*Table1[[#This Row],[AMI]]</f>
        <v>124650</v>
      </c>
      <c r="S127" s="27">
        <f>S$129*Table1[[#This Row],[AMI]]</f>
        <v>132750</v>
      </c>
    </row>
    <row r="128" spans="2:19" x14ac:dyDescent="0.3">
      <c r="B128" s="54" t="s">
        <v>60</v>
      </c>
      <c r="C128" s="5">
        <v>0.95</v>
      </c>
      <c r="D128" s="49">
        <f t="shared" si="6"/>
        <v>1857</v>
      </c>
      <c r="E128" s="49">
        <f t="shared" si="7"/>
        <v>1989</v>
      </c>
      <c r="F128" s="49">
        <f t="shared" si="8"/>
        <v>2399</v>
      </c>
      <c r="G128" s="49">
        <f t="shared" si="9"/>
        <v>2758</v>
      </c>
      <c r="H128" s="6">
        <f t="shared" si="10"/>
        <v>3078</v>
      </c>
      <c r="I128" s="55">
        <f t="shared" si="11"/>
        <v>3396</v>
      </c>
      <c r="J128" s="65" t="str">
        <f>Table1[[#This Row],[Area]]</f>
        <v>Lamoille</v>
      </c>
      <c r="K128" s="68">
        <f>Table1[[#This Row],[AMI]]</f>
        <v>0.95</v>
      </c>
      <c r="L128" s="27">
        <f>L$129*Table1[[#This Row],[AMI]]</f>
        <v>74290</v>
      </c>
      <c r="M128" s="27">
        <f>M$129*Table1[[#This Row],[AMI]]</f>
        <v>84835</v>
      </c>
      <c r="N128" s="27">
        <f>N$129*Table1[[#This Row],[AMI]]</f>
        <v>95988</v>
      </c>
      <c r="O128" s="27">
        <f>O$129*Table1[[#This Row],[AMI]]</f>
        <v>106115</v>
      </c>
      <c r="P128" s="27">
        <f>P$129*Table1[[#This Row],[AMI]]</f>
        <v>114570</v>
      </c>
      <c r="Q128" s="27">
        <f>Q$129*Table1[[#This Row],[AMI]]</f>
        <v>123120</v>
      </c>
      <c r="R128" s="27">
        <f>R$129*Table1[[#This Row],[AMI]]</f>
        <v>131575</v>
      </c>
      <c r="S128" s="27">
        <f>S$129*Table1[[#This Row],[AMI]]</f>
        <v>140125</v>
      </c>
    </row>
    <row r="129" spans="2:19" x14ac:dyDescent="0.3">
      <c r="B129" s="54" t="s">
        <v>60</v>
      </c>
      <c r="C129" s="44">
        <v>1</v>
      </c>
      <c r="D129" s="49">
        <f t="shared" si="6"/>
        <v>1955</v>
      </c>
      <c r="E129" s="49">
        <f t="shared" si="7"/>
        <v>2093</v>
      </c>
      <c r="F129" s="49">
        <f t="shared" si="8"/>
        <v>2526</v>
      </c>
      <c r="G129" s="49">
        <f t="shared" si="9"/>
        <v>2903</v>
      </c>
      <c r="H129" s="6">
        <f t="shared" si="10"/>
        <v>3240</v>
      </c>
      <c r="I129" s="55">
        <f t="shared" si="11"/>
        <v>3575</v>
      </c>
      <c r="J129" s="65" t="str">
        <f>Table1[[#This Row],[Area]]</f>
        <v>Lamoille</v>
      </c>
      <c r="K129" s="68">
        <f>Table1[[#This Row],[AMI]]</f>
        <v>1</v>
      </c>
      <c r="L129" s="45">
        <v>78200</v>
      </c>
      <c r="M129" s="45">
        <v>89300</v>
      </c>
      <c r="N129" s="45">
        <v>101040</v>
      </c>
      <c r="O129" s="45">
        <v>111700</v>
      </c>
      <c r="P129" s="45">
        <v>120600</v>
      </c>
      <c r="Q129" s="45">
        <v>129600</v>
      </c>
      <c r="R129" s="45">
        <v>138500</v>
      </c>
      <c r="S129" s="45">
        <v>147500</v>
      </c>
    </row>
    <row r="130" spans="2:19" x14ac:dyDescent="0.3">
      <c r="B130" s="54" t="s">
        <v>60</v>
      </c>
      <c r="C130" s="5">
        <v>1.05</v>
      </c>
      <c r="D130" s="49">
        <f t="shared" si="6"/>
        <v>2052</v>
      </c>
      <c r="E130" s="49">
        <f t="shared" si="7"/>
        <v>2198</v>
      </c>
      <c r="F130" s="49">
        <f t="shared" si="8"/>
        <v>2652</v>
      </c>
      <c r="G130" s="49">
        <f t="shared" si="9"/>
        <v>3048</v>
      </c>
      <c r="H130" s="6">
        <f t="shared" si="10"/>
        <v>3402</v>
      </c>
      <c r="I130" s="55">
        <f t="shared" si="11"/>
        <v>3753</v>
      </c>
      <c r="J130" s="65" t="str">
        <f>Table1[[#This Row],[Area]]</f>
        <v>Lamoille</v>
      </c>
      <c r="K130" s="68">
        <f>Table1[[#This Row],[AMI]]</f>
        <v>1.05</v>
      </c>
      <c r="L130" s="27">
        <f>L$129*Table1[[#This Row],[AMI]]</f>
        <v>82110</v>
      </c>
      <c r="M130" s="27">
        <f>M$129*Table1[[#This Row],[AMI]]</f>
        <v>93765</v>
      </c>
      <c r="N130" s="27">
        <f>N$129*Table1[[#This Row],[AMI]]</f>
        <v>106092</v>
      </c>
      <c r="O130" s="27">
        <f>O$129*Table1[[#This Row],[AMI]]</f>
        <v>117285</v>
      </c>
      <c r="P130" s="27">
        <f>P$129*Table1[[#This Row],[AMI]]</f>
        <v>126630</v>
      </c>
      <c r="Q130" s="27">
        <f>Q$129*Table1[[#This Row],[AMI]]</f>
        <v>136080</v>
      </c>
      <c r="R130" s="27">
        <f>R$129*Table1[[#This Row],[AMI]]</f>
        <v>145425</v>
      </c>
      <c r="S130" s="27">
        <f>S$129*Table1[[#This Row],[AMI]]</f>
        <v>154875</v>
      </c>
    </row>
    <row r="131" spans="2:19" x14ac:dyDescent="0.3">
      <c r="B131" s="54" t="s">
        <v>60</v>
      </c>
      <c r="C131" s="5">
        <v>1.1000000000000001</v>
      </c>
      <c r="D131" s="49">
        <f t="shared" si="6"/>
        <v>2150</v>
      </c>
      <c r="E131" s="49">
        <f t="shared" si="7"/>
        <v>2303</v>
      </c>
      <c r="F131" s="49">
        <f t="shared" si="8"/>
        <v>2778</v>
      </c>
      <c r="G131" s="49">
        <f t="shared" si="9"/>
        <v>3194</v>
      </c>
      <c r="H131" s="6">
        <f t="shared" si="10"/>
        <v>3564</v>
      </c>
      <c r="I131" s="55">
        <f t="shared" si="11"/>
        <v>3932</v>
      </c>
      <c r="J131" s="65" t="str">
        <f>Table1[[#This Row],[Area]]</f>
        <v>Lamoille</v>
      </c>
      <c r="K131" s="68">
        <f>Table1[[#This Row],[AMI]]</f>
        <v>1.1000000000000001</v>
      </c>
      <c r="L131" s="27">
        <f>L$129*Table1[[#This Row],[AMI]]</f>
        <v>86020</v>
      </c>
      <c r="M131" s="27">
        <f>M$129*Table1[[#This Row],[AMI]]</f>
        <v>98230.000000000015</v>
      </c>
      <c r="N131" s="27">
        <f>N$129*Table1[[#This Row],[AMI]]</f>
        <v>111144.00000000001</v>
      </c>
      <c r="O131" s="27">
        <f>O$129*Table1[[#This Row],[AMI]]</f>
        <v>122870.00000000001</v>
      </c>
      <c r="P131" s="27">
        <f>P$129*Table1[[#This Row],[AMI]]</f>
        <v>132660</v>
      </c>
      <c r="Q131" s="27">
        <f>Q$129*Table1[[#This Row],[AMI]]</f>
        <v>142560</v>
      </c>
      <c r="R131" s="27">
        <f>R$129*Table1[[#This Row],[AMI]]</f>
        <v>152350</v>
      </c>
      <c r="S131" s="27">
        <f>S$129*Table1[[#This Row],[AMI]]</f>
        <v>162250</v>
      </c>
    </row>
    <row r="132" spans="2:19" x14ac:dyDescent="0.3">
      <c r="B132" s="54" t="s">
        <v>60</v>
      </c>
      <c r="C132" s="5">
        <v>1.1499999999999999</v>
      </c>
      <c r="D132" s="49">
        <f t="shared" si="6"/>
        <v>2248</v>
      </c>
      <c r="E132" s="49">
        <f t="shared" si="7"/>
        <v>2407</v>
      </c>
      <c r="F132" s="49">
        <f t="shared" si="8"/>
        <v>2904</v>
      </c>
      <c r="G132" s="49">
        <f t="shared" si="9"/>
        <v>3339</v>
      </c>
      <c r="H132" s="6">
        <f t="shared" si="10"/>
        <v>3726</v>
      </c>
      <c r="I132" s="55">
        <f t="shared" si="11"/>
        <v>4111</v>
      </c>
      <c r="J132" s="65" t="str">
        <f>Table1[[#This Row],[Area]]</f>
        <v>Lamoille</v>
      </c>
      <c r="K132" s="68">
        <f>Table1[[#This Row],[AMI]]</f>
        <v>1.1499999999999999</v>
      </c>
      <c r="L132" s="27">
        <f>L$129*Table1[[#This Row],[AMI]]</f>
        <v>89930</v>
      </c>
      <c r="M132" s="27">
        <f>M$129*Table1[[#This Row],[AMI]]</f>
        <v>102694.99999999999</v>
      </c>
      <c r="N132" s="27">
        <f>N$129*Table1[[#This Row],[AMI]]</f>
        <v>116195.99999999999</v>
      </c>
      <c r="O132" s="27">
        <f>O$129*Table1[[#This Row],[AMI]]</f>
        <v>128454.99999999999</v>
      </c>
      <c r="P132" s="27">
        <f>P$129*Table1[[#This Row],[AMI]]</f>
        <v>138690</v>
      </c>
      <c r="Q132" s="27">
        <f>Q$129*Table1[[#This Row],[AMI]]</f>
        <v>149040</v>
      </c>
      <c r="R132" s="27">
        <f>R$129*Table1[[#This Row],[AMI]]</f>
        <v>159275</v>
      </c>
      <c r="S132" s="27">
        <f>S$129*Table1[[#This Row],[AMI]]</f>
        <v>169625</v>
      </c>
    </row>
    <row r="133" spans="2:19" x14ac:dyDescent="0.3">
      <c r="B133" s="54" t="s">
        <v>60</v>
      </c>
      <c r="C133" s="5">
        <v>1.2</v>
      </c>
      <c r="D133" s="49">
        <f t="shared" si="6"/>
        <v>2346</v>
      </c>
      <c r="E133" s="49">
        <f t="shared" si="7"/>
        <v>2512</v>
      </c>
      <c r="F133" s="49">
        <f t="shared" si="8"/>
        <v>3031</v>
      </c>
      <c r="G133" s="49">
        <f t="shared" si="9"/>
        <v>3484</v>
      </c>
      <c r="H133" s="6">
        <f t="shared" si="10"/>
        <v>3888</v>
      </c>
      <c r="I133" s="55">
        <f t="shared" si="11"/>
        <v>4290</v>
      </c>
      <c r="J133" s="65" t="str">
        <f>Table1[[#This Row],[Area]]</f>
        <v>Lamoille</v>
      </c>
      <c r="K133" s="68">
        <f>Table1[[#This Row],[AMI]]</f>
        <v>1.2</v>
      </c>
      <c r="L133" s="27">
        <f>L$129*Table1[[#This Row],[AMI]]</f>
        <v>93840</v>
      </c>
      <c r="M133" s="27">
        <f>M$129*Table1[[#This Row],[AMI]]</f>
        <v>107160</v>
      </c>
      <c r="N133" s="27">
        <f>N$129*Table1[[#This Row],[AMI]]</f>
        <v>121248</v>
      </c>
      <c r="O133" s="27">
        <f>O$129*Table1[[#This Row],[AMI]]</f>
        <v>134040</v>
      </c>
      <c r="P133" s="27">
        <f>P$129*Table1[[#This Row],[AMI]]</f>
        <v>144720</v>
      </c>
      <c r="Q133" s="27">
        <f>Q$129*Table1[[#This Row],[AMI]]</f>
        <v>155520</v>
      </c>
      <c r="R133" s="27">
        <f>R$129*Table1[[#This Row],[AMI]]</f>
        <v>166200</v>
      </c>
      <c r="S133" s="27">
        <f>S$129*Table1[[#This Row],[AMI]]</f>
        <v>177000</v>
      </c>
    </row>
    <row r="134" spans="2:19" x14ac:dyDescent="0.3">
      <c r="B134" s="54" t="s">
        <v>60</v>
      </c>
      <c r="C134" s="5">
        <v>1.25</v>
      </c>
      <c r="D134" s="49">
        <f t="shared" si="6"/>
        <v>2443</v>
      </c>
      <c r="E134" s="49">
        <f t="shared" si="7"/>
        <v>2617</v>
      </c>
      <c r="F134" s="49">
        <f t="shared" si="8"/>
        <v>3157</v>
      </c>
      <c r="G134" s="49">
        <f t="shared" si="9"/>
        <v>3629</v>
      </c>
      <c r="H134" s="6">
        <f t="shared" si="10"/>
        <v>4050</v>
      </c>
      <c r="I134" s="55">
        <f t="shared" si="11"/>
        <v>4468</v>
      </c>
      <c r="J134" s="65" t="str">
        <f>Table1[[#This Row],[Area]]</f>
        <v>Lamoille</v>
      </c>
      <c r="K134" s="68">
        <f>Table1[[#This Row],[AMI]]</f>
        <v>1.25</v>
      </c>
      <c r="L134" s="27">
        <f>L$129*Table1[[#This Row],[AMI]]</f>
        <v>97750</v>
      </c>
      <c r="M134" s="27">
        <f>M$129*Table1[[#This Row],[AMI]]</f>
        <v>111625</v>
      </c>
      <c r="N134" s="27">
        <f>N$129*Table1[[#This Row],[AMI]]</f>
        <v>126300</v>
      </c>
      <c r="O134" s="27">
        <f>O$129*Table1[[#This Row],[AMI]]</f>
        <v>139625</v>
      </c>
      <c r="P134" s="27">
        <f>P$129*Table1[[#This Row],[AMI]]</f>
        <v>150750</v>
      </c>
      <c r="Q134" s="27">
        <f>Q$129*Table1[[#This Row],[AMI]]</f>
        <v>162000</v>
      </c>
      <c r="R134" s="27">
        <f>R$129*Table1[[#This Row],[AMI]]</f>
        <v>173125</v>
      </c>
      <c r="S134" s="27">
        <f>S$129*Table1[[#This Row],[AMI]]</f>
        <v>184375</v>
      </c>
    </row>
    <row r="135" spans="2:19" x14ac:dyDescent="0.3">
      <c r="B135" s="54" t="s">
        <v>60</v>
      </c>
      <c r="C135" s="5">
        <v>1.3</v>
      </c>
      <c r="D135" s="49">
        <f t="shared" si="6"/>
        <v>2541</v>
      </c>
      <c r="E135" s="49">
        <f t="shared" si="7"/>
        <v>2721</v>
      </c>
      <c r="F135" s="49">
        <f t="shared" si="8"/>
        <v>3283</v>
      </c>
      <c r="G135" s="49">
        <f t="shared" si="9"/>
        <v>3774</v>
      </c>
      <c r="H135" s="6">
        <f t="shared" si="10"/>
        <v>4212</v>
      </c>
      <c r="I135" s="55">
        <f t="shared" si="11"/>
        <v>4647</v>
      </c>
      <c r="J135" s="65" t="str">
        <f>Table1[[#This Row],[Area]]</f>
        <v>Lamoille</v>
      </c>
      <c r="K135" s="68">
        <f>Table1[[#This Row],[AMI]]</f>
        <v>1.3</v>
      </c>
      <c r="L135" s="27">
        <f>L$129*Table1[[#This Row],[AMI]]</f>
        <v>101660</v>
      </c>
      <c r="M135" s="27">
        <f>M$129*Table1[[#This Row],[AMI]]</f>
        <v>116090</v>
      </c>
      <c r="N135" s="27">
        <f>N$129*Table1[[#This Row],[AMI]]</f>
        <v>131352</v>
      </c>
      <c r="O135" s="27">
        <f>O$129*Table1[[#This Row],[AMI]]</f>
        <v>145210</v>
      </c>
      <c r="P135" s="27">
        <f>P$129*Table1[[#This Row],[AMI]]</f>
        <v>156780</v>
      </c>
      <c r="Q135" s="27">
        <f>Q$129*Table1[[#This Row],[AMI]]</f>
        <v>168480</v>
      </c>
      <c r="R135" s="27">
        <f>R$129*Table1[[#This Row],[AMI]]</f>
        <v>180050</v>
      </c>
      <c r="S135" s="27">
        <f>S$129*Table1[[#This Row],[AMI]]</f>
        <v>191750</v>
      </c>
    </row>
    <row r="136" spans="2:19" x14ac:dyDescent="0.3">
      <c r="B136" s="54" t="s">
        <v>60</v>
      </c>
      <c r="C136" s="5">
        <v>1.35</v>
      </c>
      <c r="D136" s="49">
        <f t="shared" ref="D136:D199" si="12">ROUNDDOWN(L136*0.3/12,0)</f>
        <v>2639</v>
      </c>
      <c r="E136" s="49">
        <f t="shared" ref="E136:E199" si="13">ROUNDDOWN((AVERAGEA(L136:M136)*0.3)/12,0)</f>
        <v>2826</v>
      </c>
      <c r="F136" s="49">
        <f t="shared" ref="F136:F199" si="14">ROUNDDOWN(N136*0.3/12,0)</f>
        <v>3410</v>
      </c>
      <c r="G136" s="49">
        <f t="shared" ref="G136:G199" si="15">ROUNDDOWN((AVERAGEA(O136:P136)*0.3)/12,0)</f>
        <v>3920</v>
      </c>
      <c r="H136" s="6">
        <f t="shared" ref="H136:H199" si="16">ROUNDDOWN(Q136*0.3/12,0)</f>
        <v>4374</v>
      </c>
      <c r="I136" s="55">
        <f t="shared" ref="I136:I199" si="17">ROUNDDOWN((AVERAGEA(R136:S136)*0.3)/12,0)</f>
        <v>4826</v>
      </c>
      <c r="J136" s="65" t="str">
        <f>Table1[[#This Row],[Area]]</f>
        <v>Lamoille</v>
      </c>
      <c r="K136" s="68">
        <f>Table1[[#This Row],[AMI]]</f>
        <v>1.35</v>
      </c>
      <c r="L136" s="27">
        <f>L$129*Table1[[#This Row],[AMI]]</f>
        <v>105570</v>
      </c>
      <c r="M136" s="27">
        <f>M$129*Table1[[#This Row],[AMI]]</f>
        <v>120555.00000000001</v>
      </c>
      <c r="N136" s="27">
        <f>N$129*Table1[[#This Row],[AMI]]</f>
        <v>136404</v>
      </c>
      <c r="O136" s="27">
        <f>O$129*Table1[[#This Row],[AMI]]</f>
        <v>150795</v>
      </c>
      <c r="P136" s="27">
        <f>P$129*Table1[[#This Row],[AMI]]</f>
        <v>162810</v>
      </c>
      <c r="Q136" s="27">
        <f>Q$129*Table1[[#This Row],[AMI]]</f>
        <v>174960</v>
      </c>
      <c r="R136" s="27">
        <f>R$129*Table1[[#This Row],[AMI]]</f>
        <v>186975</v>
      </c>
      <c r="S136" s="27">
        <f>S$129*Table1[[#This Row],[AMI]]</f>
        <v>199125</v>
      </c>
    </row>
    <row r="137" spans="2:19" x14ac:dyDescent="0.3">
      <c r="B137" s="54" t="s">
        <v>60</v>
      </c>
      <c r="C137" s="5">
        <v>1.4</v>
      </c>
      <c r="D137" s="49">
        <f t="shared" si="12"/>
        <v>2737</v>
      </c>
      <c r="E137" s="49">
        <f t="shared" si="13"/>
        <v>2931</v>
      </c>
      <c r="F137" s="49">
        <f t="shared" si="14"/>
        <v>3536</v>
      </c>
      <c r="G137" s="49">
        <f t="shared" si="15"/>
        <v>4065</v>
      </c>
      <c r="H137" s="6">
        <f t="shared" si="16"/>
        <v>4536</v>
      </c>
      <c r="I137" s="55">
        <f t="shared" si="17"/>
        <v>5005</v>
      </c>
      <c r="J137" s="65" t="str">
        <f>Table1[[#This Row],[Area]]</f>
        <v>Lamoille</v>
      </c>
      <c r="K137" s="68">
        <f>Table1[[#This Row],[AMI]]</f>
        <v>1.4</v>
      </c>
      <c r="L137" s="27">
        <f>L$129*Table1[[#This Row],[AMI]]</f>
        <v>109480</v>
      </c>
      <c r="M137" s="27">
        <f>M$129*Table1[[#This Row],[AMI]]</f>
        <v>125019.99999999999</v>
      </c>
      <c r="N137" s="27">
        <f>N$129*Table1[[#This Row],[AMI]]</f>
        <v>141456</v>
      </c>
      <c r="O137" s="27">
        <f>O$129*Table1[[#This Row],[AMI]]</f>
        <v>156380</v>
      </c>
      <c r="P137" s="27">
        <f>P$129*Table1[[#This Row],[AMI]]</f>
        <v>168840</v>
      </c>
      <c r="Q137" s="27">
        <f>Q$129*Table1[[#This Row],[AMI]]</f>
        <v>181440</v>
      </c>
      <c r="R137" s="27">
        <f>R$129*Table1[[#This Row],[AMI]]</f>
        <v>193900</v>
      </c>
      <c r="S137" s="27">
        <f>S$129*Table1[[#This Row],[AMI]]</f>
        <v>206500</v>
      </c>
    </row>
    <row r="138" spans="2:19" x14ac:dyDescent="0.3">
      <c r="B138" s="54" t="s">
        <v>60</v>
      </c>
      <c r="C138" s="5">
        <v>1.45</v>
      </c>
      <c r="D138" s="49">
        <f t="shared" si="12"/>
        <v>2834</v>
      </c>
      <c r="E138" s="49">
        <f t="shared" si="13"/>
        <v>3035</v>
      </c>
      <c r="F138" s="49">
        <f t="shared" si="14"/>
        <v>3662</v>
      </c>
      <c r="G138" s="49">
        <f t="shared" si="15"/>
        <v>4210</v>
      </c>
      <c r="H138" s="6">
        <f t="shared" si="16"/>
        <v>4698</v>
      </c>
      <c r="I138" s="55">
        <f t="shared" si="17"/>
        <v>5183</v>
      </c>
      <c r="J138" s="65" t="str">
        <f>Table1[[#This Row],[Area]]</f>
        <v>Lamoille</v>
      </c>
      <c r="K138" s="68">
        <f>Table1[[#This Row],[AMI]]</f>
        <v>1.45</v>
      </c>
      <c r="L138" s="27">
        <f>L$129*Table1[[#This Row],[AMI]]</f>
        <v>113390</v>
      </c>
      <c r="M138" s="27">
        <f>M$129*Table1[[#This Row],[AMI]]</f>
        <v>129485</v>
      </c>
      <c r="N138" s="27">
        <f>N$129*Table1[[#This Row],[AMI]]</f>
        <v>146508</v>
      </c>
      <c r="O138" s="27">
        <f>O$129*Table1[[#This Row],[AMI]]</f>
        <v>161965</v>
      </c>
      <c r="P138" s="27">
        <f>P$129*Table1[[#This Row],[AMI]]</f>
        <v>174870</v>
      </c>
      <c r="Q138" s="27">
        <f>Q$129*Table1[[#This Row],[AMI]]</f>
        <v>187920</v>
      </c>
      <c r="R138" s="27">
        <f>R$129*Table1[[#This Row],[AMI]]</f>
        <v>200825</v>
      </c>
      <c r="S138" s="27">
        <f>S$129*Table1[[#This Row],[AMI]]</f>
        <v>213875</v>
      </c>
    </row>
    <row r="139" spans="2:19" ht="15" thickBot="1" x14ac:dyDescent="0.35">
      <c r="B139" s="56" t="s">
        <v>60</v>
      </c>
      <c r="C139" s="57">
        <v>1.5</v>
      </c>
      <c r="D139" s="59">
        <f t="shared" si="12"/>
        <v>2932</v>
      </c>
      <c r="E139" s="59">
        <f t="shared" si="13"/>
        <v>3140</v>
      </c>
      <c r="F139" s="59">
        <f t="shared" si="14"/>
        <v>3789</v>
      </c>
      <c r="G139" s="59">
        <f t="shared" si="15"/>
        <v>4355</v>
      </c>
      <c r="H139" s="60">
        <f t="shared" si="16"/>
        <v>4860</v>
      </c>
      <c r="I139" s="61">
        <f t="shared" si="17"/>
        <v>5362</v>
      </c>
      <c r="J139" s="66" t="str">
        <f>Table1[[#This Row],[Area]]</f>
        <v>Lamoille</v>
      </c>
      <c r="K139" s="69">
        <f>Table1[[#This Row],[AMI]]</f>
        <v>1.5</v>
      </c>
      <c r="L139" s="58">
        <f>L$129*Table1[[#This Row],[AMI]]</f>
        <v>117300</v>
      </c>
      <c r="M139" s="58">
        <f>M$129*Table1[[#This Row],[AMI]]</f>
        <v>133950</v>
      </c>
      <c r="N139" s="58">
        <f>N$129*Table1[[#This Row],[AMI]]</f>
        <v>151560</v>
      </c>
      <c r="O139" s="58">
        <f>O$129*Table1[[#This Row],[AMI]]</f>
        <v>167550</v>
      </c>
      <c r="P139" s="58">
        <f>P$129*Table1[[#This Row],[AMI]]</f>
        <v>180900</v>
      </c>
      <c r="Q139" s="58">
        <f>Q$129*Table1[[#This Row],[AMI]]</f>
        <v>194400</v>
      </c>
      <c r="R139" s="58">
        <f>R$129*Table1[[#This Row],[AMI]]</f>
        <v>207750</v>
      </c>
      <c r="S139" s="58">
        <f>S$129*Table1[[#This Row],[AMI]]</f>
        <v>221250</v>
      </c>
    </row>
    <row r="140" spans="2:19" x14ac:dyDescent="0.3">
      <c r="B140" s="50" t="s">
        <v>62</v>
      </c>
      <c r="C140" s="51">
        <v>0.3</v>
      </c>
      <c r="D140" s="9">
        <f t="shared" si="12"/>
        <v>586</v>
      </c>
      <c r="E140" s="9">
        <f t="shared" si="13"/>
        <v>628</v>
      </c>
      <c r="F140" s="9">
        <f t="shared" si="14"/>
        <v>757</v>
      </c>
      <c r="G140" s="9">
        <f t="shared" si="15"/>
        <v>871</v>
      </c>
      <c r="H140" s="8">
        <f t="shared" si="16"/>
        <v>972</v>
      </c>
      <c r="I140" s="53">
        <f t="shared" si="17"/>
        <v>1072</v>
      </c>
      <c r="J140" s="64" t="str">
        <f>Table1[[#This Row],[Area]]</f>
        <v>Orange</v>
      </c>
      <c r="K140" s="67">
        <f>Table1[[#This Row],[AMI]]</f>
        <v>0.3</v>
      </c>
      <c r="L140" s="52">
        <f>L$151*Table1[[#This Row],[AMI]]</f>
        <v>23460</v>
      </c>
      <c r="M140" s="52">
        <f>M$151*Table1[[#This Row],[AMI]]</f>
        <v>26790</v>
      </c>
      <c r="N140" s="52">
        <f>N$151*Table1[[#This Row],[AMI]]</f>
        <v>30312</v>
      </c>
      <c r="O140" s="52">
        <f>O$151*Table1[[#This Row],[AMI]]</f>
        <v>33510</v>
      </c>
      <c r="P140" s="52">
        <f>P$151*Table1[[#This Row],[AMI]]</f>
        <v>36180</v>
      </c>
      <c r="Q140" s="52">
        <f>Q$151*Table1[[#This Row],[AMI]]</f>
        <v>38880</v>
      </c>
      <c r="R140" s="52">
        <f>R$151*Table1[[#This Row],[AMI]]</f>
        <v>41550</v>
      </c>
      <c r="S140" s="52">
        <f>S$151*Table1[[#This Row],[AMI]]</f>
        <v>44250</v>
      </c>
    </row>
    <row r="141" spans="2:19" x14ac:dyDescent="0.3">
      <c r="B141" s="54" t="s">
        <v>62</v>
      </c>
      <c r="C141" s="5">
        <v>0.5</v>
      </c>
      <c r="D141" s="49">
        <f t="shared" si="12"/>
        <v>977</v>
      </c>
      <c r="E141" s="49">
        <f t="shared" si="13"/>
        <v>1046</v>
      </c>
      <c r="F141" s="49">
        <f t="shared" si="14"/>
        <v>1263</v>
      </c>
      <c r="G141" s="49">
        <f t="shared" si="15"/>
        <v>1451</v>
      </c>
      <c r="H141" s="6">
        <f t="shared" si="16"/>
        <v>1620</v>
      </c>
      <c r="I141" s="55">
        <f t="shared" si="17"/>
        <v>1787</v>
      </c>
      <c r="J141" s="65" t="str">
        <f>Table1[[#This Row],[Area]]</f>
        <v>Orange</v>
      </c>
      <c r="K141" s="68">
        <f>Table1[[#This Row],[AMI]]</f>
        <v>0.5</v>
      </c>
      <c r="L141" s="27">
        <f>L$151*Table1[[#This Row],[AMI]]</f>
        <v>39100</v>
      </c>
      <c r="M141" s="27">
        <f>M$151*Table1[[#This Row],[AMI]]</f>
        <v>44650</v>
      </c>
      <c r="N141" s="27">
        <f>N$151*Table1[[#This Row],[AMI]]</f>
        <v>50520</v>
      </c>
      <c r="O141" s="27">
        <f>O$151*Table1[[#This Row],[AMI]]</f>
        <v>55850</v>
      </c>
      <c r="P141" s="27">
        <f>P$151*Table1[[#This Row],[AMI]]</f>
        <v>60300</v>
      </c>
      <c r="Q141" s="27">
        <f>Q$151*Table1[[#This Row],[AMI]]</f>
        <v>64800</v>
      </c>
      <c r="R141" s="27">
        <f>R$151*Table1[[#This Row],[AMI]]</f>
        <v>69250</v>
      </c>
      <c r="S141" s="27">
        <f>S$151*Table1[[#This Row],[AMI]]</f>
        <v>73750</v>
      </c>
    </row>
    <row r="142" spans="2:19" x14ac:dyDescent="0.3">
      <c r="B142" s="54" t="s">
        <v>62</v>
      </c>
      <c r="C142" s="5">
        <v>0.55000000000000004</v>
      </c>
      <c r="D142" s="49">
        <f t="shared" si="12"/>
        <v>1075</v>
      </c>
      <c r="E142" s="49">
        <f t="shared" si="13"/>
        <v>1151</v>
      </c>
      <c r="F142" s="49">
        <f t="shared" si="14"/>
        <v>1389</v>
      </c>
      <c r="G142" s="49">
        <f t="shared" si="15"/>
        <v>1597</v>
      </c>
      <c r="H142" s="6">
        <f t="shared" si="16"/>
        <v>1782</v>
      </c>
      <c r="I142" s="55">
        <f t="shared" si="17"/>
        <v>1966</v>
      </c>
      <c r="J142" s="65" t="str">
        <f>Table1[[#This Row],[Area]]</f>
        <v>Orange</v>
      </c>
      <c r="K142" s="68">
        <f>Table1[[#This Row],[AMI]]</f>
        <v>0.55000000000000004</v>
      </c>
      <c r="L142" s="27">
        <f>L$151*Table1[[#This Row],[AMI]]</f>
        <v>43010</v>
      </c>
      <c r="M142" s="27">
        <f>M$151*Table1[[#This Row],[AMI]]</f>
        <v>49115.000000000007</v>
      </c>
      <c r="N142" s="27">
        <f>N$151*Table1[[#This Row],[AMI]]</f>
        <v>55572.000000000007</v>
      </c>
      <c r="O142" s="27">
        <f>O$151*Table1[[#This Row],[AMI]]</f>
        <v>61435.000000000007</v>
      </c>
      <c r="P142" s="27">
        <f>P$151*Table1[[#This Row],[AMI]]</f>
        <v>66330</v>
      </c>
      <c r="Q142" s="27">
        <f>Q$151*Table1[[#This Row],[AMI]]</f>
        <v>71280</v>
      </c>
      <c r="R142" s="27">
        <f>R$151*Table1[[#This Row],[AMI]]</f>
        <v>76175</v>
      </c>
      <c r="S142" s="27">
        <f>S$151*Table1[[#This Row],[AMI]]</f>
        <v>81125</v>
      </c>
    </row>
    <row r="143" spans="2:19" x14ac:dyDescent="0.3">
      <c r="B143" s="54" t="s">
        <v>62</v>
      </c>
      <c r="C143" s="5">
        <v>0.6</v>
      </c>
      <c r="D143" s="49">
        <f t="shared" si="12"/>
        <v>1173</v>
      </c>
      <c r="E143" s="49">
        <f t="shared" si="13"/>
        <v>1256</v>
      </c>
      <c r="F143" s="49">
        <f t="shared" si="14"/>
        <v>1515</v>
      </c>
      <c r="G143" s="49">
        <f t="shared" si="15"/>
        <v>1742</v>
      </c>
      <c r="H143" s="6">
        <f t="shared" si="16"/>
        <v>1944</v>
      </c>
      <c r="I143" s="55">
        <f t="shared" si="17"/>
        <v>2145</v>
      </c>
      <c r="J143" s="65" t="str">
        <f>Table1[[#This Row],[Area]]</f>
        <v>Orange</v>
      </c>
      <c r="K143" s="68">
        <f>Table1[[#This Row],[AMI]]</f>
        <v>0.6</v>
      </c>
      <c r="L143" s="27">
        <f>L$151*Table1[[#This Row],[AMI]]</f>
        <v>46920</v>
      </c>
      <c r="M143" s="27">
        <f>M$151*Table1[[#This Row],[AMI]]</f>
        <v>53580</v>
      </c>
      <c r="N143" s="27">
        <f>N$151*Table1[[#This Row],[AMI]]</f>
        <v>60624</v>
      </c>
      <c r="O143" s="27">
        <f>O$151*Table1[[#This Row],[AMI]]</f>
        <v>67020</v>
      </c>
      <c r="P143" s="27">
        <f>P$151*Table1[[#This Row],[AMI]]</f>
        <v>72360</v>
      </c>
      <c r="Q143" s="27">
        <f>Q$151*Table1[[#This Row],[AMI]]</f>
        <v>77760</v>
      </c>
      <c r="R143" s="27">
        <f>R$151*Table1[[#This Row],[AMI]]</f>
        <v>83100</v>
      </c>
      <c r="S143" s="27">
        <f>S$151*Table1[[#This Row],[AMI]]</f>
        <v>88500</v>
      </c>
    </row>
    <row r="144" spans="2:19" x14ac:dyDescent="0.3">
      <c r="B144" s="54" t="s">
        <v>62</v>
      </c>
      <c r="C144" s="5">
        <v>0.65</v>
      </c>
      <c r="D144" s="49">
        <f t="shared" si="12"/>
        <v>1270</v>
      </c>
      <c r="E144" s="49">
        <f t="shared" si="13"/>
        <v>1360</v>
      </c>
      <c r="F144" s="49">
        <f t="shared" si="14"/>
        <v>1641</v>
      </c>
      <c r="G144" s="49">
        <f t="shared" si="15"/>
        <v>1887</v>
      </c>
      <c r="H144" s="6">
        <f t="shared" si="16"/>
        <v>2106</v>
      </c>
      <c r="I144" s="55">
        <f t="shared" si="17"/>
        <v>2323</v>
      </c>
      <c r="J144" s="65" t="str">
        <f>Table1[[#This Row],[Area]]</f>
        <v>Orange</v>
      </c>
      <c r="K144" s="68">
        <f>Table1[[#This Row],[AMI]]</f>
        <v>0.65</v>
      </c>
      <c r="L144" s="27">
        <f>L$151*Table1[[#This Row],[AMI]]</f>
        <v>50830</v>
      </c>
      <c r="M144" s="27">
        <f>M$151*Table1[[#This Row],[AMI]]</f>
        <v>58045</v>
      </c>
      <c r="N144" s="27">
        <f>N$151*Table1[[#This Row],[AMI]]</f>
        <v>65676</v>
      </c>
      <c r="O144" s="27">
        <f>O$151*Table1[[#This Row],[AMI]]</f>
        <v>72605</v>
      </c>
      <c r="P144" s="27">
        <f>P$151*Table1[[#This Row],[AMI]]</f>
        <v>78390</v>
      </c>
      <c r="Q144" s="27">
        <f>Q$151*Table1[[#This Row],[AMI]]</f>
        <v>84240</v>
      </c>
      <c r="R144" s="27">
        <f>R$151*Table1[[#This Row],[AMI]]</f>
        <v>90025</v>
      </c>
      <c r="S144" s="27">
        <f>S$151*Table1[[#This Row],[AMI]]</f>
        <v>95875</v>
      </c>
    </row>
    <row r="145" spans="2:19" x14ac:dyDescent="0.3">
      <c r="B145" s="54" t="s">
        <v>62</v>
      </c>
      <c r="C145" s="5">
        <v>0.7</v>
      </c>
      <c r="D145" s="49">
        <f t="shared" si="12"/>
        <v>1368</v>
      </c>
      <c r="E145" s="49">
        <f t="shared" si="13"/>
        <v>1465</v>
      </c>
      <c r="F145" s="49">
        <f t="shared" si="14"/>
        <v>1768</v>
      </c>
      <c r="G145" s="49">
        <f t="shared" si="15"/>
        <v>2032</v>
      </c>
      <c r="H145" s="6">
        <f t="shared" si="16"/>
        <v>2268</v>
      </c>
      <c r="I145" s="55">
        <f t="shared" si="17"/>
        <v>2502</v>
      </c>
      <c r="J145" s="65" t="str">
        <f>Table1[[#This Row],[Area]]</f>
        <v>Orange</v>
      </c>
      <c r="K145" s="68">
        <f>Table1[[#This Row],[AMI]]</f>
        <v>0.7</v>
      </c>
      <c r="L145" s="27">
        <f>L$151*Table1[[#This Row],[AMI]]</f>
        <v>54740</v>
      </c>
      <c r="M145" s="27">
        <f>M$151*Table1[[#This Row],[AMI]]</f>
        <v>62509.999999999993</v>
      </c>
      <c r="N145" s="27">
        <f>N$151*Table1[[#This Row],[AMI]]</f>
        <v>70728</v>
      </c>
      <c r="O145" s="27">
        <f>O$151*Table1[[#This Row],[AMI]]</f>
        <v>78190</v>
      </c>
      <c r="P145" s="27">
        <f>P$151*Table1[[#This Row],[AMI]]</f>
        <v>84420</v>
      </c>
      <c r="Q145" s="27">
        <f>Q$151*Table1[[#This Row],[AMI]]</f>
        <v>90720</v>
      </c>
      <c r="R145" s="27">
        <f>R$151*Table1[[#This Row],[AMI]]</f>
        <v>96950</v>
      </c>
      <c r="S145" s="27">
        <f>S$151*Table1[[#This Row],[AMI]]</f>
        <v>103250</v>
      </c>
    </row>
    <row r="146" spans="2:19" x14ac:dyDescent="0.3">
      <c r="B146" s="54" t="s">
        <v>62</v>
      </c>
      <c r="C146" s="5">
        <v>0.75</v>
      </c>
      <c r="D146" s="49">
        <f t="shared" si="12"/>
        <v>1466</v>
      </c>
      <c r="E146" s="49">
        <f t="shared" si="13"/>
        <v>1570</v>
      </c>
      <c r="F146" s="49">
        <f t="shared" si="14"/>
        <v>1894</v>
      </c>
      <c r="G146" s="49">
        <f t="shared" si="15"/>
        <v>2177</v>
      </c>
      <c r="H146" s="6">
        <f t="shared" si="16"/>
        <v>2430</v>
      </c>
      <c r="I146" s="55">
        <f t="shared" si="17"/>
        <v>2681</v>
      </c>
      <c r="J146" s="65" t="str">
        <f>Table1[[#This Row],[Area]]</f>
        <v>Orange</v>
      </c>
      <c r="K146" s="68">
        <f>Table1[[#This Row],[AMI]]</f>
        <v>0.75</v>
      </c>
      <c r="L146" s="27">
        <f>L$151*Table1[[#This Row],[AMI]]</f>
        <v>58650</v>
      </c>
      <c r="M146" s="27">
        <f>M$151*Table1[[#This Row],[AMI]]</f>
        <v>66975</v>
      </c>
      <c r="N146" s="27">
        <f>N$151*Table1[[#This Row],[AMI]]</f>
        <v>75780</v>
      </c>
      <c r="O146" s="27">
        <f>O$151*Table1[[#This Row],[AMI]]</f>
        <v>83775</v>
      </c>
      <c r="P146" s="27">
        <f>P$151*Table1[[#This Row],[AMI]]</f>
        <v>90450</v>
      </c>
      <c r="Q146" s="27">
        <f>Q$151*Table1[[#This Row],[AMI]]</f>
        <v>97200</v>
      </c>
      <c r="R146" s="27">
        <f>R$151*Table1[[#This Row],[AMI]]</f>
        <v>103875</v>
      </c>
      <c r="S146" s="27">
        <f>S$151*Table1[[#This Row],[AMI]]</f>
        <v>110625</v>
      </c>
    </row>
    <row r="147" spans="2:19" x14ac:dyDescent="0.3">
      <c r="B147" s="54" t="s">
        <v>62</v>
      </c>
      <c r="C147" s="5">
        <v>0.8</v>
      </c>
      <c r="D147" s="49">
        <f t="shared" si="12"/>
        <v>1564</v>
      </c>
      <c r="E147" s="49">
        <f t="shared" si="13"/>
        <v>1675</v>
      </c>
      <c r="F147" s="49">
        <f t="shared" si="14"/>
        <v>2020</v>
      </c>
      <c r="G147" s="49">
        <f t="shared" si="15"/>
        <v>2323</v>
      </c>
      <c r="H147" s="6">
        <f t="shared" si="16"/>
        <v>2592</v>
      </c>
      <c r="I147" s="55">
        <f t="shared" si="17"/>
        <v>2860</v>
      </c>
      <c r="J147" s="65" t="str">
        <f>Table1[[#This Row],[Area]]</f>
        <v>Orange</v>
      </c>
      <c r="K147" s="68">
        <f>Table1[[#This Row],[AMI]]</f>
        <v>0.8</v>
      </c>
      <c r="L147" s="27">
        <f>L$151*Table1[[#This Row],[AMI]]</f>
        <v>62560</v>
      </c>
      <c r="M147" s="27">
        <f>M$151*Table1[[#This Row],[AMI]]</f>
        <v>71440</v>
      </c>
      <c r="N147" s="27">
        <f>N$151*Table1[[#This Row],[AMI]]</f>
        <v>80832</v>
      </c>
      <c r="O147" s="27">
        <f>O$151*Table1[[#This Row],[AMI]]</f>
        <v>89360</v>
      </c>
      <c r="P147" s="27">
        <f>P$151*Table1[[#This Row],[AMI]]</f>
        <v>96480</v>
      </c>
      <c r="Q147" s="27">
        <f>Q$151*Table1[[#This Row],[AMI]]</f>
        <v>103680</v>
      </c>
      <c r="R147" s="27">
        <f>R$151*Table1[[#This Row],[AMI]]</f>
        <v>110800</v>
      </c>
      <c r="S147" s="27">
        <f>S$151*Table1[[#This Row],[AMI]]</f>
        <v>118000</v>
      </c>
    </row>
    <row r="148" spans="2:19" x14ac:dyDescent="0.3">
      <c r="B148" s="54" t="s">
        <v>62</v>
      </c>
      <c r="C148" s="5">
        <v>0.85</v>
      </c>
      <c r="D148" s="49">
        <f t="shared" si="12"/>
        <v>1661</v>
      </c>
      <c r="E148" s="49">
        <f t="shared" si="13"/>
        <v>1779</v>
      </c>
      <c r="F148" s="49">
        <f t="shared" si="14"/>
        <v>2147</v>
      </c>
      <c r="G148" s="49">
        <f t="shared" si="15"/>
        <v>2468</v>
      </c>
      <c r="H148" s="6">
        <f t="shared" si="16"/>
        <v>2754</v>
      </c>
      <c r="I148" s="55">
        <f t="shared" si="17"/>
        <v>3038</v>
      </c>
      <c r="J148" s="65" t="str">
        <f>Table1[[#This Row],[Area]]</f>
        <v>Orange</v>
      </c>
      <c r="K148" s="68">
        <f>Table1[[#This Row],[AMI]]</f>
        <v>0.85</v>
      </c>
      <c r="L148" s="27">
        <f>L$151*Table1[[#This Row],[AMI]]</f>
        <v>66470</v>
      </c>
      <c r="M148" s="27">
        <f>M$151*Table1[[#This Row],[AMI]]</f>
        <v>75905</v>
      </c>
      <c r="N148" s="27">
        <f>N$151*Table1[[#This Row],[AMI]]</f>
        <v>85884</v>
      </c>
      <c r="O148" s="27">
        <f>O$151*Table1[[#This Row],[AMI]]</f>
        <v>94945</v>
      </c>
      <c r="P148" s="27">
        <f>P$151*Table1[[#This Row],[AMI]]</f>
        <v>102510</v>
      </c>
      <c r="Q148" s="27">
        <f>Q$151*Table1[[#This Row],[AMI]]</f>
        <v>110160</v>
      </c>
      <c r="R148" s="27">
        <f>R$151*Table1[[#This Row],[AMI]]</f>
        <v>117725</v>
      </c>
      <c r="S148" s="27">
        <f>S$151*Table1[[#This Row],[AMI]]</f>
        <v>125375</v>
      </c>
    </row>
    <row r="149" spans="2:19" x14ac:dyDescent="0.3">
      <c r="B149" s="54" t="s">
        <v>62</v>
      </c>
      <c r="C149" s="5">
        <v>0.9</v>
      </c>
      <c r="D149" s="49">
        <f t="shared" si="12"/>
        <v>1759</v>
      </c>
      <c r="E149" s="49">
        <f t="shared" si="13"/>
        <v>1884</v>
      </c>
      <c r="F149" s="49">
        <f t="shared" si="14"/>
        <v>2273</v>
      </c>
      <c r="G149" s="49">
        <f t="shared" si="15"/>
        <v>2613</v>
      </c>
      <c r="H149" s="6">
        <f t="shared" si="16"/>
        <v>2916</v>
      </c>
      <c r="I149" s="55">
        <f t="shared" si="17"/>
        <v>3217</v>
      </c>
      <c r="J149" s="65" t="str">
        <f>Table1[[#This Row],[Area]]</f>
        <v>Orange</v>
      </c>
      <c r="K149" s="68">
        <f>Table1[[#This Row],[AMI]]</f>
        <v>0.9</v>
      </c>
      <c r="L149" s="27">
        <f>L$151*Table1[[#This Row],[AMI]]</f>
        <v>70380</v>
      </c>
      <c r="M149" s="27">
        <f>M$151*Table1[[#This Row],[AMI]]</f>
        <v>80370</v>
      </c>
      <c r="N149" s="27">
        <f>N$151*Table1[[#This Row],[AMI]]</f>
        <v>90936</v>
      </c>
      <c r="O149" s="27">
        <f>O$151*Table1[[#This Row],[AMI]]</f>
        <v>100530</v>
      </c>
      <c r="P149" s="27">
        <f>P$151*Table1[[#This Row],[AMI]]</f>
        <v>108540</v>
      </c>
      <c r="Q149" s="27">
        <f>Q$151*Table1[[#This Row],[AMI]]</f>
        <v>116640</v>
      </c>
      <c r="R149" s="27">
        <f>R$151*Table1[[#This Row],[AMI]]</f>
        <v>124650</v>
      </c>
      <c r="S149" s="27">
        <f>S$151*Table1[[#This Row],[AMI]]</f>
        <v>132750</v>
      </c>
    </row>
    <row r="150" spans="2:19" x14ac:dyDescent="0.3">
      <c r="B150" s="54" t="s">
        <v>62</v>
      </c>
      <c r="C150" s="5">
        <v>0.95</v>
      </c>
      <c r="D150" s="49">
        <f t="shared" si="12"/>
        <v>1857</v>
      </c>
      <c r="E150" s="49">
        <f t="shared" si="13"/>
        <v>1989</v>
      </c>
      <c r="F150" s="49">
        <f t="shared" si="14"/>
        <v>2399</v>
      </c>
      <c r="G150" s="49">
        <f t="shared" si="15"/>
        <v>2758</v>
      </c>
      <c r="H150" s="6">
        <f t="shared" si="16"/>
        <v>3078</v>
      </c>
      <c r="I150" s="55">
        <f t="shared" si="17"/>
        <v>3396</v>
      </c>
      <c r="J150" s="65" t="str">
        <f>Table1[[#This Row],[Area]]</f>
        <v>Orange</v>
      </c>
      <c r="K150" s="68">
        <f>Table1[[#This Row],[AMI]]</f>
        <v>0.95</v>
      </c>
      <c r="L150" s="27">
        <f>L$151*Table1[[#This Row],[AMI]]</f>
        <v>74290</v>
      </c>
      <c r="M150" s="27">
        <f>M$151*Table1[[#This Row],[AMI]]</f>
        <v>84835</v>
      </c>
      <c r="N150" s="27">
        <f>N$151*Table1[[#This Row],[AMI]]</f>
        <v>95988</v>
      </c>
      <c r="O150" s="27">
        <f>O$151*Table1[[#This Row],[AMI]]</f>
        <v>106115</v>
      </c>
      <c r="P150" s="27">
        <f>P$151*Table1[[#This Row],[AMI]]</f>
        <v>114570</v>
      </c>
      <c r="Q150" s="27">
        <f>Q$151*Table1[[#This Row],[AMI]]</f>
        <v>123120</v>
      </c>
      <c r="R150" s="27">
        <f>R$151*Table1[[#This Row],[AMI]]</f>
        <v>131575</v>
      </c>
      <c r="S150" s="27">
        <f>S$151*Table1[[#This Row],[AMI]]</f>
        <v>140125</v>
      </c>
    </row>
    <row r="151" spans="2:19" x14ac:dyDescent="0.3">
      <c r="B151" s="54" t="s">
        <v>62</v>
      </c>
      <c r="C151" s="44">
        <v>1</v>
      </c>
      <c r="D151" s="49">
        <f t="shared" si="12"/>
        <v>1955</v>
      </c>
      <c r="E151" s="49">
        <f t="shared" si="13"/>
        <v>2093</v>
      </c>
      <c r="F151" s="49">
        <f t="shared" si="14"/>
        <v>2526</v>
      </c>
      <c r="G151" s="49">
        <f t="shared" si="15"/>
        <v>2903</v>
      </c>
      <c r="H151" s="6">
        <f t="shared" si="16"/>
        <v>3240</v>
      </c>
      <c r="I151" s="55">
        <f t="shared" si="17"/>
        <v>3575</v>
      </c>
      <c r="J151" s="65" t="str">
        <f>Table1[[#This Row],[Area]]</f>
        <v>Orange</v>
      </c>
      <c r="K151" s="68">
        <f>Table1[[#This Row],[AMI]]</f>
        <v>1</v>
      </c>
      <c r="L151" s="45">
        <v>78200</v>
      </c>
      <c r="M151" s="45">
        <v>89300</v>
      </c>
      <c r="N151" s="45">
        <v>101040</v>
      </c>
      <c r="O151" s="45">
        <v>111700</v>
      </c>
      <c r="P151" s="45">
        <v>120600</v>
      </c>
      <c r="Q151" s="45">
        <v>129600</v>
      </c>
      <c r="R151" s="45">
        <v>138500</v>
      </c>
      <c r="S151" s="45">
        <v>147500</v>
      </c>
    </row>
    <row r="152" spans="2:19" x14ac:dyDescent="0.3">
      <c r="B152" s="54" t="s">
        <v>62</v>
      </c>
      <c r="C152" s="5">
        <v>1.05</v>
      </c>
      <c r="D152" s="49">
        <f t="shared" si="12"/>
        <v>2052</v>
      </c>
      <c r="E152" s="49">
        <f t="shared" si="13"/>
        <v>2198</v>
      </c>
      <c r="F152" s="49">
        <f t="shared" si="14"/>
        <v>2652</v>
      </c>
      <c r="G152" s="49">
        <f t="shared" si="15"/>
        <v>3048</v>
      </c>
      <c r="H152" s="6">
        <f t="shared" si="16"/>
        <v>3402</v>
      </c>
      <c r="I152" s="55">
        <f t="shared" si="17"/>
        <v>3753</v>
      </c>
      <c r="J152" s="65" t="str">
        <f>Table1[[#This Row],[Area]]</f>
        <v>Orange</v>
      </c>
      <c r="K152" s="68">
        <f>Table1[[#This Row],[AMI]]</f>
        <v>1.05</v>
      </c>
      <c r="L152" s="27">
        <f>L$151*Table1[[#This Row],[AMI]]</f>
        <v>82110</v>
      </c>
      <c r="M152" s="27">
        <f>M$151*Table1[[#This Row],[AMI]]</f>
        <v>93765</v>
      </c>
      <c r="N152" s="27">
        <f>N$151*Table1[[#This Row],[AMI]]</f>
        <v>106092</v>
      </c>
      <c r="O152" s="27">
        <f>O$151*Table1[[#This Row],[AMI]]</f>
        <v>117285</v>
      </c>
      <c r="P152" s="27">
        <f>P$151*Table1[[#This Row],[AMI]]</f>
        <v>126630</v>
      </c>
      <c r="Q152" s="27">
        <f>Q$151*Table1[[#This Row],[AMI]]</f>
        <v>136080</v>
      </c>
      <c r="R152" s="27">
        <f>R$151*Table1[[#This Row],[AMI]]</f>
        <v>145425</v>
      </c>
      <c r="S152" s="27">
        <f>S$151*Table1[[#This Row],[AMI]]</f>
        <v>154875</v>
      </c>
    </row>
    <row r="153" spans="2:19" x14ac:dyDescent="0.3">
      <c r="B153" s="54" t="s">
        <v>62</v>
      </c>
      <c r="C153" s="5">
        <v>1.1000000000000001</v>
      </c>
      <c r="D153" s="49">
        <f t="shared" si="12"/>
        <v>2150</v>
      </c>
      <c r="E153" s="49">
        <f t="shared" si="13"/>
        <v>2303</v>
      </c>
      <c r="F153" s="49">
        <f t="shared" si="14"/>
        <v>2778</v>
      </c>
      <c r="G153" s="49">
        <f t="shared" si="15"/>
        <v>3194</v>
      </c>
      <c r="H153" s="6">
        <f t="shared" si="16"/>
        <v>3564</v>
      </c>
      <c r="I153" s="55">
        <f t="shared" si="17"/>
        <v>3932</v>
      </c>
      <c r="J153" s="65" t="str">
        <f>Table1[[#This Row],[Area]]</f>
        <v>Orange</v>
      </c>
      <c r="K153" s="68">
        <f>Table1[[#This Row],[AMI]]</f>
        <v>1.1000000000000001</v>
      </c>
      <c r="L153" s="27">
        <f>L$151*Table1[[#This Row],[AMI]]</f>
        <v>86020</v>
      </c>
      <c r="M153" s="27">
        <f>M$151*Table1[[#This Row],[AMI]]</f>
        <v>98230.000000000015</v>
      </c>
      <c r="N153" s="27">
        <f>N$151*Table1[[#This Row],[AMI]]</f>
        <v>111144.00000000001</v>
      </c>
      <c r="O153" s="27">
        <f>O$151*Table1[[#This Row],[AMI]]</f>
        <v>122870.00000000001</v>
      </c>
      <c r="P153" s="27">
        <f>P$151*Table1[[#This Row],[AMI]]</f>
        <v>132660</v>
      </c>
      <c r="Q153" s="27">
        <f>Q$151*Table1[[#This Row],[AMI]]</f>
        <v>142560</v>
      </c>
      <c r="R153" s="27">
        <f>R$151*Table1[[#This Row],[AMI]]</f>
        <v>152350</v>
      </c>
      <c r="S153" s="27">
        <f>S$151*Table1[[#This Row],[AMI]]</f>
        <v>162250</v>
      </c>
    </row>
    <row r="154" spans="2:19" x14ac:dyDescent="0.3">
      <c r="B154" s="54" t="s">
        <v>62</v>
      </c>
      <c r="C154" s="5">
        <v>1.1499999999999999</v>
      </c>
      <c r="D154" s="49">
        <f t="shared" si="12"/>
        <v>2248</v>
      </c>
      <c r="E154" s="49">
        <f t="shared" si="13"/>
        <v>2407</v>
      </c>
      <c r="F154" s="49">
        <f t="shared" si="14"/>
        <v>2904</v>
      </c>
      <c r="G154" s="49">
        <f t="shared" si="15"/>
        <v>3339</v>
      </c>
      <c r="H154" s="6">
        <f t="shared" si="16"/>
        <v>3726</v>
      </c>
      <c r="I154" s="55">
        <f t="shared" si="17"/>
        <v>4111</v>
      </c>
      <c r="J154" s="65" t="str">
        <f>Table1[[#This Row],[Area]]</f>
        <v>Orange</v>
      </c>
      <c r="K154" s="68">
        <f>Table1[[#This Row],[AMI]]</f>
        <v>1.1499999999999999</v>
      </c>
      <c r="L154" s="27">
        <f>L$151*Table1[[#This Row],[AMI]]</f>
        <v>89930</v>
      </c>
      <c r="M154" s="27">
        <f>M$151*Table1[[#This Row],[AMI]]</f>
        <v>102694.99999999999</v>
      </c>
      <c r="N154" s="27">
        <f>N$151*Table1[[#This Row],[AMI]]</f>
        <v>116195.99999999999</v>
      </c>
      <c r="O154" s="27">
        <f>O$151*Table1[[#This Row],[AMI]]</f>
        <v>128454.99999999999</v>
      </c>
      <c r="P154" s="27">
        <f>P$151*Table1[[#This Row],[AMI]]</f>
        <v>138690</v>
      </c>
      <c r="Q154" s="27">
        <f>Q$151*Table1[[#This Row],[AMI]]</f>
        <v>149040</v>
      </c>
      <c r="R154" s="27">
        <f>R$151*Table1[[#This Row],[AMI]]</f>
        <v>159275</v>
      </c>
      <c r="S154" s="27">
        <f>S$151*Table1[[#This Row],[AMI]]</f>
        <v>169625</v>
      </c>
    </row>
    <row r="155" spans="2:19" x14ac:dyDescent="0.3">
      <c r="B155" s="54" t="s">
        <v>62</v>
      </c>
      <c r="C155" s="5">
        <v>1.2</v>
      </c>
      <c r="D155" s="49">
        <f t="shared" si="12"/>
        <v>2346</v>
      </c>
      <c r="E155" s="49">
        <f t="shared" si="13"/>
        <v>2512</v>
      </c>
      <c r="F155" s="49">
        <f t="shared" si="14"/>
        <v>3031</v>
      </c>
      <c r="G155" s="49">
        <f t="shared" si="15"/>
        <v>3484</v>
      </c>
      <c r="H155" s="6">
        <f t="shared" si="16"/>
        <v>3888</v>
      </c>
      <c r="I155" s="55">
        <f t="shared" si="17"/>
        <v>4290</v>
      </c>
      <c r="J155" s="65" t="str">
        <f>Table1[[#This Row],[Area]]</f>
        <v>Orange</v>
      </c>
      <c r="K155" s="68">
        <f>Table1[[#This Row],[AMI]]</f>
        <v>1.2</v>
      </c>
      <c r="L155" s="27">
        <f>L$151*Table1[[#This Row],[AMI]]</f>
        <v>93840</v>
      </c>
      <c r="M155" s="27">
        <f>M$151*Table1[[#This Row],[AMI]]</f>
        <v>107160</v>
      </c>
      <c r="N155" s="27">
        <f>N$151*Table1[[#This Row],[AMI]]</f>
        <v>121248</v>
      </c>
      <c r="O155" s="27">
        <f>O$151*Table1[[#This Row],[AMI]]</f>
        <v>134040</v>
      </c>
      <c r="P155" s="27">
        <f>P$151*Table1[[#This Row],[AMI]]</f>
        <v>144720</v>
      </c>
      <c r="Q155" s="27">
        <f>Q$151*Table1[[#This Row],[AMI]]</f>
        <v>155520</v>
      </c>
      <c r="R155" s="27">
        <f>R$151*Table1[[#This Row],[AMI]]</f>
        <v>166200</v>
      </c>
      <c r="S155" s="27">
        <f>S$151*Table1[[#This Row],[AMI]]</f>
        <v>177000</v>
      </c>
    </row>
    <row r="156" spans="2:19" x14ac:dyDescent="0.3">
      <c r="B156" s="54" t="s">
        <v>62</v>
      </c>
      <c r="C156" s="5">
        <v>1.25</v>
      </c>
      <c r="D156" s="49">
        <f t="shared" si="12"/>
        <v>2443</v>
      </c>
      <c r="E156" s="49">
        <f t="shared" si="13"/>
        <v>2617</v>
      </c>
      <c r="F156" s="49">
        <f t="shared" si="14"/>
        <v>3157</v>
      </c>
      <c r="G156" s="49">
        <f t="shared" si="15"/>
        <v>3629</v>
      </c>
      <c r="H156" s="6">
        <f t="shared" si="16"/>
        <v>4050</v>
      </c>
      <c r="I156" s="55">
        <f t="shared" si="17"/>
        <v>4468</v>
      </c>
      <c r="J156" s="65" t="str">
        <f>Table1[[#This Row],[Area]]</f>
        <v>Orange</v>
      </c>
      <c r="K156" s="68">
        <f>Table1[[#This Row],[AMI]]</f>
        <v>1.25</v>
      </c>
      <c r="L156" s="27">
        <f>L$151*Table1[[#This Row],[AMI]]</f>
        <v>97750</v>
      </c>
      <c r="M156" s="27">
        <f>M$151*Table1[[#This Row],[AMI]]</f>
        <v>111625</v>
      </c>
      <c r="N156" s="27">
        <f>N$151*Table1[[#This Row],[AMI]]</f>
        <v>126300</v>
      </c>
      <c r="O156" s="27">
        <f>O$151*Table1[[#This Row],[AMI]]</f>
        <v>139625</v>
      </c>
      <c r="P156" s="27">
        <f>P$151*Table1[[#This Row],[AMI]]</f>
        <v>150750</v>
      </c>
      <c r="Q156" s="27">
        <f>Q$151*Table1[[#This Row],[AMI]]</f>
        <v>162000</v>
      </c>
      <c r="R156" s="27">
        <f>R$151*Table1[[#This Row],[AMI]]</f>
        <v>173125</v>
      </c>
      <c r="S156" s="27">
        <f>S$151*Table1[[#This Row],[AMI]]</f>
        <v>184375</v>
      </c>
    </row>
    <row r="157" spans="2:19" x14ac:dyDescent="0.3">
      <c r="B157" s="54" t="s">
        <v>62</v>
      </c>
      <c r="C157" s="5">
        <v>1.3</v>
      </c>
      <c r="D157" s="49">
        <f t="shared" si="12"/>
        <v>2541</v>
      </c>
      <c r="E157" s="49">
        <f t="shared" si="13"/>
        <v>2721</v>
      </c>
      <c r="F157" s="49">
        <f t="shared" si="14"/>
        <v>3283</v>
      </c>
      <c r="G157" s="49">
        <f t="shared" si="15"/>
        <v>3774</v>
      </c>
      <c r="H157" s="6">
        <f t="shared" si="16"/>
        <v>4212</v>
      </c>
      <c r="I157" s="55">
        <f t="shared" si="17"/>
        <v>4647</v>
      </c>
      <c r="J157" s="65" t="str">
        <f>Table1[[#This Row],[Area]]</f>
        <v>Orange</v>
      </c>
      <c r="K157" s="68">
        <f>Table1[[#This Row],[AMI]]</f>
        <v>1.3</v>
      </c>
      <c r="L157" s="27">
        <f>L$151*Table1[[#This Row],[AMI]]</f>
        <v>101660</v>
      </c>
      <c r="M157" s="27">
        <f>M$151*Table1[[#This Row],[AMI]]</f>
        <v>116090</v>
      </c>
      <c r="N157" s="27">
        <f>N$151*Table1[[#This Row],[AMI]]</f>
        <v>131352</v>
      </c>
      <c r="O157" s="27">
        <f>O$151*Table1[[#This Row],[AMI]]</f>
        <v>145210</v>
      </c>
      <c r="P157" s="27">
        <f>P$151*Table1[[#This Row],[AMI]]</f>
        <v>156780</v>
      </c>
      <c r="Q157" s="27">
        <f>Q$151*Table1[[#This Row],[AMI]]</f>
        <v>168480</v>
      </c>
      <c r="R157" s="27">
        <f>R$151*Table1[[#This Row],[AMI]]</f>
        <v>180050</v>
      </c>
      <c r="S157" s="27">
        <f>S$151*Table1[[#This Row],[AMI]]</f>
        <v>191750</v>
      </c>
    </row>
    <row r="158" spans="2:19" x14ac:dyDescent="0.3">
      <c r="B158" s="54" t="s">
        <v>62</v>
      </c>
      <c r="C158" s="5">
        <v>1.35</v>
      </c>
      <c r="D158" s="49">
        <f t="shared" si="12"/>
        <v>2639</v>
      </c>
      <c r="E158" s="49">
        <f t="shared" si="13"/>
        <v>2826</v>
      </c>
      <c r="F158" s="49">
        <f t="shared" si="14"/>
        <v>3410</v>
      </c>
      <c r="G158" s="49">
        <f t="shared" si="15"/>
        <v>3920</v>
      </c>
      <c r="H158" s="6">
        <f t="shared" si="16"/>
        <v>4374</v>
      </c>
      <c r="I158" s="55">
        <f t="shared" si="17"/>
        <v>4826</v>
      </c>
      <c r="J158" s="65" t="str">
        <f>Table1[[#This Row],[Area]]</f>
        <v>Orange</v>
      </c>
      <c r="K158" s="68">
        <f>Table1[[#This Row],[AMI]]</f>
        <v>1.35</v>
      </c>
      <c r="L158" s="27">
        <f>L$151*Table1[[#This Row],[AMI]]</f>
        <v>105570</v>
      </c>
      <c r="M158" s="27">
        <f>M$151*Table1[[#This Row],[AMI]]</f>
        <v>120555.00000000001</v>
      </c>
      <c r="N158" s="27">
        <f>N$151*Table1[[#This Row],[AMI]]</f>
        <v>136404</v>
      </c>
      <c r="O158" s="27">
        <f>O$151*Table1[[#This Row],[AMI]]</f>
        <v>150795</v>
      </c>
      <c r="P158" s="27">
        <f>P$151*Table1[[#This Row],[AMI]]</f>
        <v>162810</v>
      </c>
      <c r="Q158" s="27">
        <f>Q$151*Table1[[#This Row],[AMI]]</f>
        <v>174960</v>
      </c>
      <c r="R158" s="27">
        <f>R$151*Table1[[#This Row],[AMI]]</f>
        <v>186975</v>
      </c>
      <c r="S158" s="27">
        <f>S$151*Table1[[#This Row],[AMI]]</f>
        <v>199125</v>
      </c>
    </row>
    <row r="159" spans="2:19" x14ac:dyDescent="0.3">
      <c r="B159" s="54" t="s">
        <v>62</v>
      </c>
      <c r="C159" s="5">
        <v>1.4</v>
      </c>
      <c r="D159" s="49">
        <f t="shared" si="12"/>
        <v>2737</v>
      </c>
      <c r="E159" s="49">
        <f t="shared" si="13"/>
        <v>2931</v>
      </c>
      <c r="F159" s="49">
        <f t="shared" si="14"/>
        <v>3536</v>
      </c>
      <c r="G159" s="49">
        <f t="shared" si="15"/>
        <v>4065</v>
      </c>
      <c r="H159" s="6">
        <f t="shared" si="16"/>
        <v>4536</v>
      </c>
      <c r="I159" s="55">
        <f t="shared" si="17"/>
        <v>5005</v>
      </c>
      <c r="J159" s="65" t="str">
        <f>Table1[[#This Row],[Area]]</f>
        <v>Orange</v>
      </c>
      <c r="K159" s="68">
        <f>Table1[[#This Row],[AMI]]</f>
        <v>1.4</v>
      </c>
      <c r="L159" s="27">
        <f>L$151*Table1[[#This Row],[AMI]]</f>
        <v>109480</v>
      </c>
      <c r="M159" s="27">
        <f>M$151*Table1[[#This Row],[AMI]]</f>
        <v>125019.99999999999</v>
      </c>
      <c r="N159" s="27">
        <f>N$151*Table1[[#This Row],[AMI]]</f>
        <v>141456</v>
      </c>
      <c r="O159" s="27">
        <f>O$151*Table1[[#This Row],[AMI]]</f>
        <v>156380</v>
      </c>
      <c r="P159" s="27">
        <f>P$151*Table1[[#This Row],[AMI]]</f>
        <v>168840</v>
      </c>
      <c r="Q159" s="27">
        <f>Q$151*Table1[[#This Row],[AMI]]</f>
        <v>181440</v>
      </c>
      <c r="R159" s="27">
        <f>R$151*Table1[[#This Row],[AMI]]</f>
        <v>193900</v>
      </c>
      <c r="S159" s="27">
        <f>S$151*Table1[[#This Row],[AMI]]</f>
        <v>206500</v>
      </c>
    </row>
    <row r="160" spans="2:19" x14ac:dyDescent="0.3">
      <c r="B160" s="54" t="s">
        <v>62</v>
      </c>
      <c r="C160" s="5">
        <v>1.45</v>
      </c>
      <c r="D160" s="49">
        <f t="shared" si="12"/>
        <v>2834</v>
      </c>
      <c r="E160" s="49">
        <f t="shared" si="13"/>
        <v>3035</v>
      </c>
      <c r="F160" s="49">
        <f t="shared" si="14"/>
        <v>3662</v>
      </c>
      <c r="G160" s="49">
        <f t="shared" si="15"/>
        <v>4210</v>
      </c>
      <c r="H160" s="6">
        <f t="shared" si="16"/>
        <v>4698</v>
      </c>
      <c r="I160" s="55">
        <f t="shared" si="17"/>
        <v>5183</v>
      </c>
      <c r="J160" s="65" t="str">
        <f>Table1[[#This Row],[Area]]</f>
        <v>Orange</v>
      </c>
      <c r="K160" s="68">
        <f>Table1[[#This Row],[AMI]]</f>
        <v>1.45</v>
      </c>
      <c r="L160" s="27">
        <f>L$151*Table1[[#This Row],[AMI]]</f>
        <v>113390</v>
      </c>
      <c r="M160" s="27">
        <f>M$151*Table1[[#This Row],[AMI]]</f>
        <v>129485</v>
      </c>
      <c r="N160" s="27">
        <f>N$151*Table1[[#This Row],[AMI]]</f>
        <v>146508</v>
      </c>
      <c r="O160" s="27">
        <f>O$151*Table1[[#This Row],[AMI]]</f>
        <v>161965</v>
      </c>
      <c r="P160" s="27">
        <f>P$151*Table1[[#This Row],[AMI]]</f>
        <v>174870</v>
      </c>
      <c r="Q160" s="27">
        <f>Q$151*Table1[[#This Row],[AMI]]</f>
        <v>187920</v>
      </c>
      <c r="R160" s="27">
        <f>R$151*Table1[[#This Row],[AMI]]</f>
        <v>200825</v>
      </c>
      <c r="S160" s="27">
        <f>S$151*Table1[[#This Row],[AMI]]</f>
        <v>213875</v>
      </c>
    </row>
    <row r="161" spans="2:19" ht="15" thickBot="1" x14ac:dyDescent="0.35">
      <c r="B161" s="56" t="s">
        <v>62</v>
      </c>
      <c r="C161" s="57">
        <v>1.5</v>
      </c>
      <c r="D161" s="59">
        <f t="shared" si="12"/>
        <v>2932</v>
      </c>
      <c r="E161" s="59">
        <f t="shared" si="13"/>
        <v>3140</v>
      </c>
      <c r="F161" s="59">
        <f t="shared" si="14"/>
        <v>3789</v>
      </c>
      <c r="G161" s="59">
        <f t="shared" si="15"/>
        <v>4355</v>
      </c>
      <c r="H161" s="60">
        <f t="shared" si="16"/>
        <v>4860</v>
      </c>
      <c r="I161" s="61">
        <f t="shared" si="17"/>
        <v>5362</v>
      </c>
      <c r="J161" s="66" t="str">
        <f>Table1[[#This Row],[Area]]</f>
        <v>Orange</v>
      </c>
      <c r="K161" s="69">
        <f>Table1[[#This Row],[AMI]]</f>
        <v>1.5</v>
      </c>
      <c r="L161" s="58">
        <f>L$151*Table1[[#This Row],[AMI]]</f>
        <v>117300</v>
      </c>
      <c r="M161" s="58">
        <f>M$151*Table1[[#This Row],[AMI]]</f>
        <v>133950</v>
      </c>
      <c r="N161" s="58">
        <f>N$151*Table1[[#This Row],[AMI]]</f>
        <v>151560</v>
      </c>
      <c r="O161" s="58">
        <f>O$151*Table1[[#This Row],[AMI]]</f>
        <v>167550</v>
      </c>
      <c r="P161" s="58">
        <f>P$151*Table1[[#This Row],[AMI]]</f>
        <v>180900</v>
      </c>
      <c r="Q161" s="58">
        <f>Q$151*Table1[[#This Row],[AMI]]</f>
        <v>194400</v>
      </c>
      <c r="R161" s="58">
        <f>R$151*Table1[[#This Row],[AMI]]</f>
        <v>207750</v>
      </c>
      <c r="S161" s="58">
        <f>S$151*Table1[[#This Row],[AMI]]</f>
        <v>221250</v>
      </c>
    </row>
    <row r="162" spans="2:19" x14ac:dyDescent="0.3">
      <c r="B162" s="50" t="s">
        <v>61</v>
      </c>
      <c r="C162" s="51">
        <v>0.3</v>
      </c>
      <c r="D162" s="9">
        <f t="shared" si="12"/>
        <v>586</v>
      </c>
      <c r="E162" s="9">
        <f t="shared" si="13"/>
        <v>628</v>
      </c>
      <c r="F162" s="9">
        <f t="shared" si="14"/>
        <v>757</v>
      </c>
      <c r="G162" s="9">
        <f t="shared" si="15"/>
        <v>871</v>
      </c>
      <c r="H162" s="8">
        <f t="shared" si="16"/>
        <v>972</v>
      </c>
      <c r="I162" s="53">
        <f t="shared" si="17"/>
        <v>1072</v>
      </c>
      <c r="J162" s="64" t="str">
        <f>Table1[[#This Row],[Area]]</f>
        <v>Orleans</v>
      </c>
      <c r="K162" s="67">
        <f>Table1[[#This Row],[AMI]]</f>
        <v>0.3</v>
      </c>
      <c r="L162" s="52">
        <f>L$173*Table1[[#This Row],[AMI]]</f>
        <v>23460</v>
      </c>
      <c r="M162" s="52">
        <f>M$173*Table1[[#This Row],[AMI]]</f>
        <v>26790</v>
      </c>
      <c r="N162" s="52">
        <f>N$173*Table1[[#This Row],[AMI]]</f>
        <v>30312</v>
      </c>
      <c r="O162" s="52">
        <f>O$173*Table1[[#This Row],[AMI]]</f>
        <v>33510</v>
      </c>
      <c r="P162" s="52">
        <f>P$173*Table1[[#This Row],[AMI]]</f>
        <v>36180</v>
      </c>
      <c r="Q162" s="52">
        <f>Q$173*Table1[[#This Row],[AMI]]</f>
        <v>38880</v>
      </c>
      <c r="R162" s="52">
        <f>R$173*Table1[[#This Row],[AMI]]</f>
        <v>41550</v>
      </c>
      <c r="S162" s="52">
        <f>S$173*Table1[[#This Row],[AMI]]</f>
        <v>44250</v>
      </c>
    </row>
    <row r="163" spans="2:19" x14ac:dyDescent="0.3">
      <c r="B163" s="54" t="s">
        <v>61</v>
      </c>
      <c r="C163" s="5">
        <v>0.5</v>
      </c>
      <c r="D163" s="49">
        <f t="shared" si="12"/>
        <v>977</v>
      </c>
      <c r="E163" s="49">
        <f t="shared" si="13"/>
        <v>1046</v>
      </c>
      <c r="F163" s="49">
        <f t="shared" si="14"/>
        <v>1263</v>
      </c>
      <c r="G163" s="49">
        <f t="shared" si="15"/>
        <v>1451</v>
      </c>
      <c r="H163" s="6">
        <f t="shared" si="16"/>
        <v>1620</v>
      </c>
      <c r="I163" s="55">
        <f t="shared" si="17"/>
        <v>1787</v>
      </c>
      <c r="J163" s="65" t="str">
        <f>Table1[[#This Row],[Area]]</f>
        <v>Orleans</v>
      </c>
      <c r="K163" s="68">
        <f>Table1[[#This Row],[AMI]]</f>
        <v>0.5</v>
      </c>
      <c r="L163" s="27">
        <f>L$173*Table1[[#This Row],[AMI]]</f>
        <v>39100</v>
      </c>
      <c r="M163" s="27">
        <f>M$173*Table1[[#This Row],[AMI]]</f>
        <v>44650</v>
      </c>
      <c r="N163" s="27">
        <f>N$173*Table1[[#This Row],[AMI]]</f>
        <v>50520</v>
      </c>
      <c r="O163" s="27">
        <f>O$173*Table1[[#This Row],[AMI]]</f>
        <v>55850</v>
      </c>
      <c r="P163" s="27">
        <f>P$173*Table1[[#This Row],[AMI]]</f>
        <v>60300</v>
      </c>
      <c r="Q163" s="27">
        <f>Q$173*Table1[[#This Row],[AMI]]</f>
        <v>64800</v>
      </c>
      <c r="R163" s="27">
        <f>R$173*Table1[[#This Row],[AMI]]</f>
        <v>69250</v>
      </c>
      <c r="S163" s="27">
        <f>S$173*Table1[[#This Row],[AMI]]</f>
        <v>73750</v>
      </c>
    </row>
    <row r="164" spans="2:19" x14ac:dyDescent="0.3">
      <c r="B164" s="54" t="s">
        <v>61</v>
      </c>
      <c r="C164" s="5">
        <v>0.55000000000000004</v>
      </c>
      <c r="D164" s="49">
        <f t="shared" si="12"/>
        <v>1075</v>
      </c>
      <c r="E164" s="49">
        <f t="shared" si="13"/>
        <v>1151</v>
      </c>
      <c r="F164" s="49">
        <f t="shared" si="14"/>
        <v>1389</v>
      </c>
      <c r="G164" s="49">
        <f t="shared" si="15"/>
        <v>1597</v>
      </c>
      <c r="H164" s="6">
        <f t="shared" si="16"/>
        <v>1782</v>
      </c>
      <c r="I164" s="55">
        <f t="shared" si="17"/>
        <v>1966</v>
      </c>
      <c r="J164" s="65" t="str">
        <f>Table1[[#This Row],[Area]]</f>
        <v>Orleans</v>
      </c>
      <c r="K164" s="68">
        <f>Table1[[#This Row],[AMI]]</f>
        <v>0.55000000000000004</v>
      </c>
      <c r="L164" s="27">
        <f>L$173*Table1[[#This Row],[AMI]]</f>
        <v>43010</v>
      </c>
      <c r="M164" s="27">
        <f>M$173*Table1[[#This Row],[AMI]]</f>
        <v>49115.000000000007</v>
      </c>
      <c r="N164" s="27">
        <f>N$173*Table1[[#This Row],[AMI]]</f>
        <v>55572.000000000007</v>
      </c>
      <c r="O164" s="27">
        <f>O$173*Table1[[#This Row],[AMI]]</f>
        <v>61435.000000000007</v>
      </c>
      <c r="P164" s="27">
        <f>P$173*Table1[[#This Row],[AMI]]</f>
        <v>66330</v>
      </c>
      <c r="Q164" s="27">
        <f>Q$173*Table1[[#This Row],[AMI]]</f>
        <v>71280</v>
      </c>
      <c r="R164" s="27">
        <f>R$173*Table1[[#This Row],[AMI]]</f>
        <v>76175</v>
      </c>
      <c r="S164" s="27">
        <f>S$173*Table1[[#This Row],[AMI]]</f>
        <v>81125</v>
      </c>
    </row>
    <row r="165" spans="2:19" x14ac:dyDescent="0.3">
      <c r="B165" s="54" t="s">
        <v>61</v>
      </c>
      <c r="C165" s="5">
        <v>0.6</v>
      </c>
      <c r="D165" s="49">
        <f t="shared" si="12"/>
        <v>1173</v>
      </c>
      <c r="E165" s="49">
        <f t="shared" si="13"/>
        <v>1256</v>
      </c>
      <c r="F165" s="49">
        <f t="shared" si="14"/>
        <v>1515</v>
      </c>
      <c r="G165" s="49">
        <f t="shared" si="15"/>
        <v>1742</v>
      </c>
      <c r="H165" s="6">
        <f t="shared" si="16"/>
        <v>1944</v>
      </c>
      <c r="I165" s="55">
        <f t="shared" si="17"/>
        <v>2145</v>
      </c>
      <c r="J165" s="65" t="str">
        <f>Table1[[#This Row],[Area]]</f>
        <v>Orleans</v>
      </c>
      <c r="K165" s="68">
        <f>Table1[[#This Row],[AMI]]</f>
        <v>0.6</v>
      </c>
      <c r="L165" s="27">
        <f>L$173*Table1[[#This Row],[AMI]]</f>
        <v>46920</v>
      </c>
      <c r="M165" s="27">
        <f>M$173*Table1[[#This Row],[AMI]]</f>
        <v>53580</v>
      </c>
      <c r="N165" s="27">
        <f>N$173*Table1[[#This Row],[AMI]]</f>
        <v>60624</v>
      </c>
      <c r="O165" s="27">
        <f>O$173*Table1[[#This Row],[AMI]]</f>
        <v>67020</v>
      </c>
      <c r="P165" s="27">
        <f>P$173*Table1[[#This Row],[AMI]]</f>
        <v>72360</v>
      </c>
      <c r="Q165" s="27">
        <f>Q$173*Table1[[#This Row],[AMI]]</f>
        <v>77760</v>
      </c>
      <c r="R165" s="27">
        <f>R$173*Table1[[#This Row],[AMI]]</f>
        <v>83100</v>
      </c>
      <c r="S165" s="27">
        <f>S$173*Table1[[#This Row],[AMI]]</f>
        <v>88500</v>
      </c>
    </row>
    <row r="166" spans="2:19" x14ac:dyDescent="0.3">
      <c r="B166" s="54" t="s">
        <v>61</v>
      </c>
      <c r="C166" s="5">
        <v>0.65</v>
      </c>
      <c r="D166" s="49">
        <f t="shared" si="12"/>
        <v>1270</v>
      </c>
      <c r="E166" s="49">
        <f t="shared" si="13"/>
        <v>1360</v>
      </c>
      <c r="F166" s="49">
        <f t="shared" si="14"/>
        <v>1641</v>
      </c>
      <c r="G166" s="49">
        <f t="shared" si="15"/>
        <v>1887</v>
      </c>
      <c r="H166" s="6">
        <f t="shared" si="16"/>
        <v>2106</v>
      </c>
      <c r="I166" s="55">
        <f t="shared" si="17"/>
        <v>2323</v>
      </c>
      <c r="J166" s="65" t="str">
        <f>Table1[[#This Row],[Area]]</f>
        <v>Orleans</v>
      </c>
      <c r="K166" s="68">
        <f>Table1[[#This Row],[AMI]]</f>
        <v>0.65</v>
      </c>
      <c r="L166" s="27">
        <f>L$173*Table1[[#This Row],[AMI]]</f>
        <v>50830</v>
      </c>
      <c r="M166" s="27">
        <f>M$173*Table1[[#This Row],[AMI]]</f>
        <v>58045</v>
      </c>
      <c r="N166" s="27">
        <f>N$173*Table1[[#This Row],[AMI]]</f>
        <v>65676</v>
      </c>
      <c r="O166" s="27">
        <f>O$173*Table1[[#This Row],[AMI]]</f>
        <v>72605</v>
      </c>
      <c r="P166" s="27">
        <f>P$173*Table1[[#This Row],[AMI]]</f>
        <v>78390</v>
      </c>
      <c r="Q166" s="27">
        <f>Q$173*Table1[[#This Row],[AMI]]</f>
        <v>84240</v>
      </c>
      <c r="R166" s="27">
        <f>R$173*Table1[[#This Row],[AMI]]</f>
        <v>90025</v>
      </c>
      <c r="S166" s="27">
        <f>S$173*Table1[[#This Row],[AMI]]</f>
        <v>95875</v>
      </c>
    </row>
    <row r="167" spans="2:19" x14ac:dyDescent="0.3">
      <c r="B167" s="54" t="s">
        <v>61</v>
      </c>
      <c r="C167" s="5">
        <v>0.7</v>
      </c>
      <c r="D167" s="49">
        <f t="shared" si="12"/>
        <v>1368</v>
      </c>
      <c r="E167" s="49">
        <f t="shared" si="13"/>
        <v>1465</v>
      </c>
      <c r="F167" s="49">
        <f t="shared" si="14"/>
        <v>1768</v>
      </c>
      <c r="G167" s="49">
        <f t="shared" si="15"/>
        <v>2032</v>
      </c>
      <c r="H167" s="6">
        <f t="shared" si="16"/>
        <v>2268</v>
      </c>
      <c r="I167" s="55">
        <f t="shared" si="17"/>
        <v>2502</v>
      </c>
      <c r="J167" s="65" t="str">
        <f>Table1[[#This Row],[Area]]</f>
        <v>Orleans</v>
      </c>
      <c r="K167" s="68">
        <f>Table1[[#This Row],[AMI]]</f>
        <v>0.7</v>
      </c>
      <c r="L167" s="27">
        <f>L$173*Table1[[#This Row],[AMI]]</f>
        <v>54740</v>
      </c>
      <c r="M167" s="27">
        <f>M$173*Table1[[#This Row],[AMI]]</f>
        <v>62509.999999999993</v>
      </c>
      <c r="N167" s="27">
        <f>N$173*Table1[[#This Row],[AMI]]</f>
        <v>70728</v>
      </c>
      <c r="O167" s="27">
        <f>O$173*Table1[[#This Row],[AMI]]</f>
        <v>78190</v>
      </c>
      <c r="P167" s="27">
        <f>P$173*Table1[[#This Row],[AMI]]</f>
        <v>84420</v>
      </c>
      <c r="Q167" s="27">
        <f>Q$173*Table1[[#This Row],[AMI]]</f>
        <v>90720</v>
      </c>
      <c r="R167" s="27">
        <f>R$173*Table1[[#This Row],[AMI]]</f>
        <v>96950</v>
      </c>
      <c r="S167" s="27">
        <f>S$173*Table1[[#This Row],[AMI]]</f>
        <v>103250</v>
      </c>
    </row>
    <row r="168" spans="2:19" x14ac:dyDescent="0.3">
      <c r="B168" s="54" t="s">
        <v>61</v>
      </c>
      <c r="C168" s="5">
        <v>0.75</v>
      </c>
      <c r="D168" s="49">
        <f t="shared" si="12"/>
        <v>1466</v>
      </c>
      <c r="E168" s="49">
        <f t="shared" si="13"/>
        <v>1570</v>
      </c>
      <c r="F168" s="49">
        <f t="shared" si="14"/>
        <v>1894</v>
      </c>
      <c r="G168" s="49">
        <f t="shared" si="15"/>
        <v>2177</v>
      </c>
      <c r="H168" s="6">
        <f t="shared" si="16"/>
        <v>2430</v>
      </c>
      <c r="I168" s="55">
        <f t="shared" si="17"/>
        <v>2681</v>
      </c>
      <c r="J168" s="65" t="str">
        <f>Table1[[#This Row],[Area]]</f>
        <v>Orleans</v>
      </c>
      <c r="K168" s="68">
        <f>Table1[[#This Row],[AMI]]</f>
        <v>0.75</v>
      </c>
      <c r="L168" s="27">
        <f>L$173*Table1[[#This Row],[AMI]]</f>
        <v>58650</v>
      </c>
      <c r="M168" s="27">
        <f>M$173*Table1[[#This Row],[AMI]]</f>
        <v>66975</v>
      </c>
      <c r="N168" s="27">
        <f>N$173*Table1[[#This Row],[AMI]]</f>
        <v>75780</v>
      </c>
      <c r="O168" s="27">
        <f>O$173*Table1[[#This Row],[AMI]]</f>
        <v>83775</v>
      </c>
      <c r="P168" s="27">
        <f>P$173*Table1[[#This Row],[AMI]]</f>
        <v>90450</v>
      </c>
      <c r="Q168" s="27">
        <f>Q$173*Table1[[#This Row],[AMI]]</f>
        <v>97200</v>
      </c>
      <c r="R168" s="27">
        <f>R$173*Table1[[#This Row],[AMI]]</f>
        <v>103875</v>
      </c>
      <c r="S168" s="27">
        <f>S$173*Table1[[#This Row],[AMI]]</f>
        <v>110625</v>
      </c>
    </row>
    <row r="169" spans="2:19" x14ac:dyDescent="0.3">
      <c r="B169" s="54" t="s">
        <v>61</v>
      </c>
      <c r="C169" s="5">
        <v>0.8</v>
      </c>
      <c r="D169" s="49">
        <f t="shared" si="12"/>
        <v>1564</v>
      </c>
      <c r="E169" s="49">
        <f t="shared" si="13"/>
        <v>1675</v>
      </c>
      <c r="F169" s="49">
        <f t="shared" si="14"/>
        <v>2020</v>
      </c>
      <c r="G169" s="49">
        <f t="shared" si="15"/>
        <v>2323</v>
      </c>
      <c r="H169" s="6">
        <f t="shared" si="16"/>
        <v>2592</v>
      </c>
      <c r="I169" s="55">
        <f t="shared" si="17"/>
        <v>2860</v>
      </c>
      <c r="J169" s="65" t="str">
        <f>Table1[[#This Row],[Area]]</f>
        <v>Orleans</v>
      </c>
      <c r="K169" s="68">
        <f>Table1[[#This Row],[AMI]]</f>
        <v>0.8</v>
      </c>
      <c r="L169" s="27">
        <f>L$173*Table1[[#This Row],[AMI]]</f>
        <v>62560</v>
      </c>
      <c r="M169" s="27">
        <f>M$173*Table1[[#This Row],[AMI]]</f>
        <v>71440</v>
      </c>
      <c r="N169" s="27">
        <f>N$173*Table1[[#This Row],[AMI]]</f>
        <v>80832</v>
      </c>
      <c r="O169" s="27">
        <f>O$173*Table1[[#This Row],[AMI]]</f>
        <v>89360</v>
      </c>
      <c r="P169" s="27">
        <f>P$173*Table1[[#This Row],[AMI]]</f>
        <v>96480</v>
      </c>
      <c r="Q169" s="27">
        <f>Q$173*Table1[[#This Row],[AMI]]</f>
        <v>103680</v>
      </c>
      <c r="R169" s="27">
        <f>R$173*Table1[[#This Row],[AMI]]</f>
        <v>110800</v>
      </c>
      <c r="S169" s="27">
        <f>S$173*Table1[[#This Row],[AMI]]</f>
        <v>118000</v>
      </c>
    </row>
    <row r="170" spans="2:19" x14ac:dyDescent="0.3">
      <c r="B170" s="54" t="s">
        <v>61</v>
      </c>
      <c r="C170" s="5">
        <v>0.85</v>
      </c>
      <c r="D170" s="49">
        <f t="shared" si="12"/>
        <v>1661</v>
      </c>
      <c r="E170" s="49">
        <f t="shared" si="13"/>
        <v>1779</v>
      </c>
      <c r="F170" s="49">
        <f t="shared" si="14"/>
        <v>2147</v>
      </c>
      <c r="G170" s="49">
        <f t="shared" si="15"/>
        <v>2468</v>
      </c>
      <c r="H170" s="6">
        <f t="shared" si="16"/>
        <v>2754</v>
      </c>
      <c r="I170" s="55">
        <f t="shared" si="17"/>
        <v>3038</v>
      </c>
      <c r="J170" s="65" t="str">
        <f>Table1[[#This Row],[Area]]</f>
        <v>Orleans</v>
      </c>
      <c r="K170" s="68">
        <f>Table1[[#This Row],[AMI]]</f>
        <v>0.85</v>
      </c>
      <c r="L170" s="27">
        <f>L$173*Table1[[#This Row],[AMI]]</f>
        <v>66470</v>
      </c>
      <c r="M170" s="27">
        <f>M$173*Table1[[#This Row],[AMI]]</f>
        <v>75905</v>
      </c>
      <c r="N170" s="27">
        <f>N$173*Table1[[#This Row],[AMI]]</f>
        <v>85884</v>
      </c>
      <c r="O170" s="27">
        <f>O$173*Table1[[#This Row],[AMI]]</f>
        <v>94945</v>
      </c>
      <c r="P170" s="27">
        <f>P$173*Table1[[#This Row],[AMI]]</f>
        <v>102510</v>
      </c>
      <c r="Q170" s="27">
        <f>Q$173*Table1[[#This Row],[AMI]]</f>
        <v>110160</v>
      </c>
      <c r="R170" s="27">
        <f>R$173*Table1[[#This Row],[AMI]]</f>
        <v>117725</v>
      </c>
      <c r="S170" s="27">
        <f>S$173*Table1[[#This Row],[AMI]]</f>
        <v>125375</v>
      </c>
    </row>
    <row r="171" spans="2:19" x14ac:dyDescent="0.3">
      <c r="B171" s="54" t="s">
        <v>61</v>
      </c>
      <c r="C171" s="5">
        <v>0.9</v>
      </c>
      <c r="D171" s="49">
        <f t="shared" si="12"/>
        <v>1759</v>
      </c>
      <c r="E171" s="49">
        <f t="shared" si="13"/>
        <v>1884</v>
      </c>
      <c r="F171" s="49">
        <f t="shared" si="14"/>
        <v>2273</v>
      </c>
      <c r="G171" s="49">
        <f t="shared" si="15"/>
        <v>2613</v>
      </c>
      <c r="H171" s="6">
        <f t="shared" si="16"/>
        <v>2916</v>
      </c>
      <c r="I171" s="55">
        <f t="shared" si="17"/>
        <v>3217</v>
      </c>
      <c r="J171" s="65" t="str">
        <f>Table1[[#This Row],[Area]]</f>
        <v>Orleans</v>
      </c>
      <c r="K171" s="68">
        <f>Table1[[#This Row],[AMI]]</f>
        <v>0.9</v>
      </c>
      <c r="L171" s="27">
        <f>L$173*Table1[[#This Row],[AMI]]</f>
        <v>70380</v>
      </c>
      <c r="M171" s="27">
        <f>M$173*Table1[[#This Row],[AMI]]</f>
        <v>80370</v>
      </c>
      <c r="N171" s="27">
        <f>N$173*Table1[[#This Row],[AMI]]</f>
        <v>90936</v>
      </c>
      <c r="O171" s="27">
        <f>O$173*Table1[[#This Row],[AMI]]</f>
        <v>100530</v>
      </c>
      <c r="P171" s="27">
        <f>P$173*Table1[[#This Row],[AMI]]</f>
        <v>108540</v>
      </c>
      <c r="Q171" s="27">
        <f>Q$173*Table1[[#This Row],[AMI]]</f>
        <v>116640</v>
      </c>
      <c r="R171" s="27">
        <f>R$173*Table1[[#This Row],[AMI]]</f>
        <v>124650</v>
      </c>
      <c r="S171" s="27">
        <f>S$173*Table1[[#This Row],[AMI]]</f>
        <v>132750</v>
      </c>
    </row>
    <row r="172" spans="2:19" x14ac:dyDescent="0.3">
      <c r="B172" s="54" t="s">
        <v>61</v>
      </c>
      <c r="C172" s="5">
        <v>0.95</v>
      </c>
      <c r="D172" s="49">
        <f t="shared" si="12"/>
        <v>1857</v>
      </c>
      <c r="E172" s="49">
        <f t="shared" si="13"/>
        <v>1989</v>
      </c>
      <c r="F172" s="49">
        <f t="shared" si="14"/>
        <v>2399</v>
      </c>
      <c r="G172" s="49">
        <f t="shared" si="15"/>
        <v>2758</v>
      </c>
      <c r="H172" s="6">
        <f t="shared" si="16"/>
        <v>3078</v>
      </c>
      <c r="I172" s="55">
        <f t="shared" si="17"/>
        <v>3396</v>
      </c>
      <c r="J172" s="65" t="str">
        <f>Table1[[#This Row],[Area]]</f>
        <v>Orleans</v>
      </c>
      <c r="K172" s="68">
        <f>Table1[[#This Row],[AMI]]</f>
        <v>0.95</v>
      </c>
      <c r="L172" s="27">
        <f>L$173*Table1[[#This Row],[AMI]]</f>
        <v>74290</v>
      </c>
      <c r="M172" s="27">
        <f>M$173*Table1[[#This Row],[AMI]]</f>
        <v>84835</v>
      </c>
      <c r="N172" s="27">
        <f>N$173*Table1[[#This Row],[AMI]]</f>
        <v>95988</v>
      </c>
      <c r="O172" s="27">
        <f>O$173*Table1[[#This Row],[AMI]]</f>
        <v>106115</v>
      </c>
      <c r="P172" s="27">
        <f>P$173*Table1[[#This Row],[AMI]]</f>
        <v>114570</v>
      </c>
      <c r="Q172" s="27">
        <f>Q$173*Table1[[#This Row],[AMI]]</f>
        <v>123120</v>
      </c>
      <c r="R172" s="27">
        <f>R$173*Table1[[#This Row],[AMI]]</f>
        <v>131575</v>
      </c>
      <c r="S172" s="27">
        <f>S$173*Table1[[#This Row],[AMI]]</f>
        <v>140125</v>
      </c>
    </row>
    <row r="173" spans="2:19" x14ac:dyDescent="0.3">
      <c r="B173" s="54" t="s">
        <v>61</v>
      </c>
      <c r="C173" s="44">
        <v>1</v>
      </c>
      <c r="D173" s="49">
        <f t="shared" si="12"/>
        <v>1955</v>
      </c>
      <c r="E173" s="49">
        <f t="shared" si="13"/>
        <v>2093</v>
      </c>
      <c r="F173" s="49">
        <f t="shared" si="14"/>
        <v>2526</v>
      </c>
      <c r="G173" s="49">
        <f t="shared" si="15"/>
        <v>2903</v>
      </c>
      <c r="H173" s="6">
        <f t="shared" si="16"/>
        <v>3240</v>
      </c>
      <c r="I173" s="55">
        <f t="shared" si="17"/>
        <v>3575</v>
      </c>
      <c r="J173" s="65" t="str">
        <f>Table1[[#This Row],[Area]]</f>
        <v>Orleans</v>
      </c>
      <c r="K173" s="68">
        <f>Table1[[#This Row],[AMI]]</f>
        <v>1</v>
      </c>
      <c r="L173" s="45">
        <v>78200</v>
      </c>
      <c r="M173" s="45">
        <v>89300</v>
      </c>
      <c r="N173" s="45">
        <v>101040</v>
      </c>
      <c r="O173" s="45">
        <v>111700</v>
      </c>
      <c r="P173" s="45">
        <v>120600</v>
      </c>
      <c r="Q173" s="45">
        <v>129600</v>
      </c>
      <c r="R173" s="45">
        <v>138500</v>
      </c>
      <c r="S173" s="45">
        <v>147500</v>
      </c>
    </row>
    <row r="174" spans="2:19" x14ac:dyDescent="0.3">
      <c r="B174" s="54" t="s">
        <v>61</v>
      </c>
      <c r="C174" s="5">
        <v>1.05</v>
      </c>
      <c r="D174" s="49">
        <f t="shared" si="12"/>
        <v>2052</v>
      </c>
      <c r="E174" s="49">
        <f t="shared" si="13"/>
        <v>2198</v>
      </c>
      <c r="F174" s="49">
        <f t="shared" si="14"/>
        <v>2652</v>
      </c>
      <c r="G174" s="49">
        <f t="shared" si="15"/>
        <v>3048</v>
      </c>
      <c r="H174" s="6">
        <f t="shared" si="16"/>
        <v>3402</v>
      </c>
      <c r="I174" s="55">
        <f t="shared" si="17"/>
        <v>3753</v>
      </c>
      <c r="J174" s="65" t="str">
        <f>Table1[[#This Row],[Area]]</f>
        <v>Orleans</v>
      </c>
      <c r="K174" s="68">
        <f>Table1[[#This Row],[AMI]]</f>
        <v>1.05</v>
      </c>
      <c r="L174" s="27">
        <f>L$173*Table1[[#This Row],[AMI]]</f>
        <v>82110</v>
      </c>
      <c r="M174" s="27">
        <f>M$173*Table1[[#This Row],[AMI]]</f>
        <v>93765</v>
      </c>
      <c r="N174" s="27">
        <f>N$173*Table1[[#This Row],[AMI]]</f>
        <v>106092</v>
      </c>
      <c r="O174" s="27">
        <f>O$173*Table1[[#This Row],[AMI]]</f>
        <v>117285</v>
      </c>
      <c r="P174" s="27">
        <f>P$173*Table1[[#This Row],[AMI]]</f>
        <v>126630</v>
      </c>
      <c r="Q174" s="27">
        <f>Q$173*Table1[[#This Row],[AMI]]</f>
        <v>136080</v>
      </c>
      <c r="R174" s="27">
        <f>R$173*Table1[[#This Row],[AMI]]</f>
        <v>145425</v>
      </c>
      <c r="S174" s="27">
        <f>S$173*Table1[[#This Row],[AMI]]</f>
        <v>154875</v>
      </c>
    </row>
    <row r="175" spans="2:19" x14ac:dyDescent="0.3">
      <c r="B175" s="54" t="s">
        <v>61</v>
      </c>
      <c r="C175" s="5">
        <v>1.1000000000000001</v>
      </c>
      <c r="D175" s="49">
        <f t="shared" si="12"/>
        <v>2150</v>
      </c>
      <c r="E175" s="49">
        <f t="shared" si="13"/>
        <v>2303</v>
      </c>
      <c r="F175" s="49">
        <f t="shared" si="14"/>
        <v>2778</v>
      </c>
      <c r="G175" s="49">
        <f t="shared" si="15"/>
        <v>3194</v>
      </c>
      <c r="H175" s="6">
        <f t="shared" si="16"/>
        <v>3564</v>
      </c>
      <c r="I175" s="55">
        <f t="shared" si="17"/>
        <v>3932</v>
      </c>
      <c r="J175" s="65" t="str">
        <f>Table1[[#This Row],[Area]]</f>
        <v>Orleans</v>
      </c>
      <c r="K175" s="68">
        <f>Table1[[#This Row],[AMI]]</f>
        <v>1.1000000000000001</v>
      </c>
      <c r="L175" s="27">
        <f>L$173*Table1[[#This Row],[AMI]]</f>
        <v>86020</v>
      </c>
      <c r="M175" s="27">
        <f>M$173*Table1[[#This Row],[AMI]]</f>
        <v>98230.000000000015</v>
      </c>
      <c r="N175" s="27">
        <f>N$173*Table1[[#This Row],[AMI]]</f>
        <v>111144.00000000001</v>
      </c>
      <c r="O175" s="27">
        <f>O$173*Table1[[#This Row],[AMI]]</f>
        <v>122870.00000000001</v>
      </c>
      <c r="P175" s="27">
        <f>P$173*Table1[[#This Row],[AMI]]</f>
        <v>132660</v>
      </c>
      <c r="Q175" s="27">
        <f>Q$173*Table1[[#This Row],[AMI]]</f>
        <v>142560</v>
      </c>
      <c r="R175" s="27">
        <f>R$173*Table1[[#This Row],[AMI]]</f>
        <v>152350</v>
      </c>
      <c r="S175" s="27">
        <f>S$173*Table1[[#This Row],[AMI]]</f>
        <v>162250</v>
      </c>
    </row>
    <row r="176" spans="2:19" x14ac:dyDescent="0.3">
      <c r="B176" s="54" t="s">
        <v>61</v>
      </c>
      <c r="C176" s="5">
        <v>1.1499999999999999</v>
      </c>
      <c r="D176" s="49">
        <f t="shared" si="12"/>
        <v>2248</v>
      </c>
      <c r="E176" s="49">
        <f t="shared" si="13"/>
        <v>2407</v>
      </c>
      <c r="F176" s="49">
        <f t="shared" si="14"/>
        <v>2904</v>
      </c>
      <c r="G176" s="49">
        <f t="shared" si="15"/>
        <v>3339</v>
      </c>
      <c r="H176" s="6">
        <f t="shared" si="16"/>
        <v>3726</v>
      </c>
      <c r="I176" s="55">
        <f t="shared" si="17"/>
        <v>4111</v>
      </c>
      <c r="J176" s="65" t="str">
        <f>Table1[[#This Row],[Area]]</f>
        <v>Orleans</v>
      </c>
      <c r="K176" s="68">
        <f>Table1[[#This Row],[AMI]]</f>
        <v>1.1499999999999999</v>
      </c>
      <c r="L176" s="27">
        <f>L$173*Table1[[#This Row],[AMI]]</f>
        <v>89930</v>
      </c>
      <c r="M176" s="27">
        <f>M$173*Table1[[#This Row],[AMI]]</f>
        <v>102694.99999999999</v>
      </c>
      <c r="N176" s="27">
        <f>N$173*Table1[[#This Row],[AMI]]</f>
        <v>116195.99999999999</v>
      </c>
      <c r="O176" s="27">
        <f>O$173*Table1[[#This Row],[AMI]]</f>
        <v>128454.99999999999</v>
      </c>
      <c r="P176" s="27">
        <f>P$173*Table1[[#This Row],[AMI]]</f>
        <v>138690</v>
      </c>
      <c r="Q176" s="27">
        <f>Q$173*Table1[[#This Row],[AMI]]</f>
        <v>149040</v>
      </c>
      <c r="R176" s="27">
        <f>R$173*Table1[[#This Row],[AMI]]</f>
        <v>159275</v>
      </c>
      <c r="S176" s="27">
        <f>S$173*Table1[[#This Row],[AMI]]</f>
        <v>169625</v>
      </c>
    </row>
    <row r="177" spans="2:19" x14ac:dyDescent="0.3">
      <c r="B177" s="54" t="s">
        <v>61</v>
      </c>
      <c r="C177" s="5">
        <v>1.2</v>
      </c>
      <c r="D177" s="49">
        <f t="shared" si="12"/>
        <v>2346</v>
      </c>
      <c r="E177" s="49">
        <f t="shared" si="13"/>
        <v>2512</v>
      </c>
      <c r="F177" s="49">
        <f t="shared" si="14"/>
        <v>3031</v>
      </c>
      <c r="G177" s="49">
        <f t="shared" si="15"/>
        <v>3484</v>
      </c>
      <c r="H177" s="6">
        <f t="shared" si="16"/>
        <v>3888</v>
      </c>
      <c r="I177" s="55">
        <f t="shared" si="17"/>
        <v>4290</v>
      </c>
      <c r="J177" s="65" t="str">
        <f>Table1[[#This Row],[Area]]</f>
        <v>Orleans</v>
      </c>
      <c r="K177" s="68">
        <f>Table1[[#This Row],[AMI]]</f>
        <v>1.2</v>
      </c>
      <c r="L177" s="27">
        <f>L$173*Table1[[#This Row],[AMI]]</f>
        <v>93840</v>
      </c>
      <c r="M177" s="27">
        <f>M$173*Table1[[#This Row],[AMI]]</f>
        <v>107160</v>
      </c>
      <c r="N177" s="27">
        <f>N$173*Table1[[#This Row],[AMI]]</f>
        <v>121248</v>
      </c>
      <c r="O177" s="27">
        <f>O$173*Table1[[#This Row],[AMI]]</f>
        <v>134040</v>
      </c>
      <c r="P177" s="27">
        <f>P$173*Table1[[#This Row],[AMI]]</f>
        <v>144720</v>
      </c>
      <c r="Q177" s="27">
        <f>Q$173*Table1[[#This Row],[AMI]]</f>
        <v>155520</v>
      </c>
      <c r="R177" s="27">
        <f>R$173*Table1[[#This Row],[AMI]]</f>
        <v>166200</v>
      </c>
      <c r="S177" s="27">
        <f>S$173*Table1[[#This Row],[AMI]]</f>
        <v>177000</v>
      </c>
    </row>
    <row r="178" spans="2:19" x14ac:dyDescent="0.3">
      <c r="B178" s="54" t="s">
        <v>61</v>
      </c>
      <c r="C178" s="5">
        <v>1.25</v>
      </c>
      <c r="D178" s="49">
        <f t="shared" si="12"/>
        <v>2443</v>
      </c>
      <c r="E178" s="49">
        <f t="shared" si="13"/>
        <v>2617</v>
      </c>
      <c r="F178" s="49">
        <f t="shared" si="14"/>
        <v>3157</v>
      </c>
      <c r="G178" s="49">
        <f t="shared" si="15"/>
        <v>3629</v>
      </c>
      <c r="H178" s="6">
        <f t="shared" si="16"/>
        <v>4050</v>
      </c>
      <c r="I178" s="55">
        <f t="shared" si="17"/>
        <v>4468</v>
      </c>
      <c r="J178" s="65" t="str">
        <f>Table1[[#This Row],[Area]]</f>
        <v>Orleans</v>
      </c>
      <c r="K178" s="68">
        <f>Table1[[#This Row],[AMI]]</f>
        <v>1.25</v>
      </c>
      <c r="L178" s="27">
        <f>L$173*Table1[[#This Row],[AMI]]</f>
        <v>97750</v>
      </c>
      <c r="M178" s="27">
        <f>M$173*Table1[[#This Row],[AMI]]</f>
        <v>111625</v>
      </c>
      <c r="N178" s="27">
        <f>N$173*Table1[[#This Row],[AMI]]</f>
        <v>126300</v>
      </c>
      <c r="O178" s="27">
        <f>O$173*Table1[[#This Row],[AMI]]</f>
        <v>139625</v>
      </c>
      <c r="P178" s="27">
        <f>P$173*Table1[[#This Row],[AMI]]</f>
        <v>150750</v>
      </c>
      <c r="Q178" s="27">
        <f>Q$173*Table1[[#This Row],[AMI]]</f>
        <v>162000</v>
      </c>
      <c r="R178" s="27">
        <f>R$173*Table1[[#This Row],[AMI]]</f>
        <v>173125</v>
      </c>
      <c r="S178" s="27">
        <f>S$173*Table1[[#This Row],[AMI]]</f>
        <v>184375</v>
      </c>
    </row>
    <row r="179" spans="2:19" x14ac:dyDescent="0.3">
      <c r="B179" s="54" t="s">
        <v>61</v>
      </c>
      <c r="C179" s="5">
        <v>1.3</v>
      </c>
      <c r="D179" s="49">
        <f t="shared" si="12"/>
        <v>2541</v>
      </c>
      <c r="E179" s="49">
        <f t="shared" si="13"/>
        <v>2721</v>
      </c>
      <c r="F179" s="49">
        <f t="shared" si="14"/>
        <v>3283</v>
      </c>
      <c r="G179" s="49">
        <f t="shared" si="15"/>
        <v>3774</v>
      </c>
      <c r="H179" s="6">
        <f t="shared" si="16"/>
        <v>4212</v>
      </c>
      <c r="I179" s="55">
        <f t="shared" si="17"/>
        <v>4647</v>
      </c>
      <c r="J179" s="65" t="str">
        <f>Table1[[#This Row],[Area]]</f>
        <v>Orleans</v>
      </c>
      <c r="K179" s="68">
        <f>Table1[[#This Row],[AMI]]</f>
        <v>1.3</v>
      </c>
      <c r="L179" s="27">
        <f>L$173*Table1[[#This Row],[AMI]]</f>
        <v>101660</v>
      </c>
      <c r="M179" s="27">
        <f>M$173*Table1[[#This Row],[AMI]]</f>
        <v>116090</v>
      </c>
      <c r="N179" s="27">
        <f>N$173*Table1[[#This Row],[AMI]]</f>
        <v>131352</v>
      </c>
      <c r="O179" s="27">
        <f>O$173*Table1[[#This Row],[AMI]]</f>
        <v>145210</v>
      </c>
      <c r="P179" s="27">
        <f>P$173*Table1[[#This Row],[AMI]]</f>
        <v>156780</v>
      </c>
      <c r="Q179" s="27">
        <f>Q$173*Table1[[#This Row],[AMI]]</f>
        <v>168480</v>
      </c>
      <c r="R179" s="27">
        <f>R$173*Table1[[#This Row],[AMI]]</f>
        <v>180050</v>
      </c>
      <c r="S179" s="27">
        <f>S$173*Table1[[#This Row],[AMI]]</f>
        <v>191750</v>
      </c>
    </row>
    <row r="180" spans="2:19" x14ac:dyDescent="0.3">
      <c r="B180" s="54" t="s">
        <v>61</v>
      </c>
      <c r="C180" s="5">
        <v>1.35</v>
      </c>
      <c r="D180" s="49">
        <f t="shared" si="12"/>
        <v>2639</v>
      </c>
      <c r="E180" s="49">
        <f t="shared" si="13"/>
        <v>2826</v>
      </c>
      <c r="F180" s="49">
        <f t="shared" si="14"/>
        <v>3410</v>
      </c>
      <c r="G180" s="49">
        <f t="shared" si="15"/>
        <v>3920</v>
      </c>
      <c r="H180" s="6">
        <f t="shared" si="16"/>
        <v>4374</v>
      </c>
      <c r="I180" s="55">
        <f t="shared" si="17"/>
        <v>4826</v>
      </c>
      <c r="J180" s="65" t="str">
        <f>Table1[[#This Row],[Area]]</f>
        <v>Orleans</v>
      </c>
      <c r="K180" s="68">
        <f>Table1[[#This Row],[AMI]]</f>
        <v>1.35</v>
      </c>
      <c r="L180" s="27">
        <f>L$173*Table1[[#This Row],[AMI]]</f>
        <v>105570</v>
      </c>
      <c r="M180" s="27">
        <f>M$173*Table1[[#This Row],[AMI]]</f>
        <v>120555.00000000001</v>
      </c>
      <c r="N180" s="27">
        <f>N$173*Table1[[#This Row],[AMI]]</f>
        <v>136404</v>
      </c>
      <c r="O180" s="27">
        <f>O$173*Table1[[#This Row],[AMI]]</f>
        <v>150795</v>
      </c>
      <c r="P180" s="27">
        <f>P$173*Table1[[#This Row],[AMI]]</f>
        <v>162810</v>
      </c>
      <c r="Q180" s="27">
        <f>Q$173*Table1[[#This Row],[AMI]]</f>
        <v>174960</v>
      </c>
      <c r="R180" s="27">
        <f>R$173*Table1[[#This Row],[AMI]]</f>
        <v>186975</v>
      </c>
      <c r="S180" s="27">
        <f>S$173*Table1[[#This Row],[AMI]]</f>
        <v>199125</v>
      </c>
    </row>
    <row r="181" spans="2:19" x14ac:dyDescent="0.3">
      <c r="B181" s="54" t="s">
        <v>61</v>
      </c>
      <c r="C181" s="5">
        <v>1.4</v>
      </c>
      <c r="D181" s="49">
        <f t="shared" si="12"/>
        <v>2737</v>
      </c>
      <c r="E181" s="49">
        <f t="shared" si="13"/>
        <v>2931</v>
      </c>
      <c r="F181" s="49">
        <f t="shared" si="14"/>
        <v>3536</v>
      </c>
      <c r="G181" s="49">
        <f t="shared" si="15"/>
        <v>4065</v>
      </c>
      <c r="H181" s="6">
        <f t="shared" si="16"/>
        <v>4536</v>
      </c>
      <c r="I181" s="55">
        <f t="shared" si="17"/>
        <v>5005</v>
      </c>
      <c r="J181" s="65" t="str">
        <f>Table1[[#This Row],[Area]]</f>
        <v>Orleans</v>
      </c>
      <c r="K181" s="68">
        <f>Table1[[#This Row],[AMI]]</f>
        <v>1.4</v>
      </c>
      <c r="L181" s="27">
        <f>L$173*Table1[[#This Row],[AMI]]</f>
        <v>109480</v>
      </c>
      <c r="M181" s="27">
        <f>M$173*Table1[[#This Row],[AMI]]</f>
        <v>125019.99999999999</v>
      </c>
      <c r="N181" s="27">
        <f>N$173*Table1[[#This Row],[AMI]]</f>
        <v>141456</v>
      </c>
      <c r="O181" s="27">
        <f>O$173*Table1[[#This Row],[AMI]]</f>
        <v>156380</v>
      </c>
      <c r="P181" s="27">
        <f>P$173*Table1[[#This Row],[AMI]]</f>
        <v>168840</v>
      </c>
      <c r="Q181" s="27">
        <f>Q$173*Table1[[#This Row],[AMI]]</f>
        <v>181440</v>
      </c>
      <c r="R181" s="27">
        <f>R$173*Table1[[#This Row],[AMI]]</f>
        <v>193900</v>
      </c>
      <c r="S181" s="27">
        <f>S$173*Table1[[#This Row],[AMI]]</f>
        <v>206500</v>
      </c>
    </row>
    <row r="182" spans="2:19" x14ac:dyDescent="0.3">
      <c r="B182" s="54" t="s">
        <v>61</v>
      </c>
      <c r="C182" s="5">
        <v>1.45</v>
      </c>
      <c r="D182" s="49">
        <f t="shared" si="12"/>
        <v>2834</v>
      </c>
      <c r="E182" s="49">
        <f t="shared" si="13"/>
        <v>3035</v>
      </c>
      <c r="F182" s="49">
        <f t="shared" si="14"/>
        <v>3662</v>
      </c>
      <c r="G182" s="49">
        <f t="shared" si="15"/>
        <v>4210</v>
      </c>
      <c r="H182" s="6">
        <f t="shared" si="16"/>
        <v>4698</v>
      </c>
      <c r="I182" s="55">
        <f t="shared" si="17"/>
        <v>5183</v>
      </c>
      <c r="J182" s="65" t="str">
        <f>Table1[[#This Row],[Area]]</f>
        <v>Orleans</v>
      </c>
      <c r="K182" s="68">
        <f>Table1[[#This Row],[AMI]]</f>
        <v>1.45</v>
      </c>
      <c r="L182" s="27">
        <f>L$173*Table1[[#This Row],[AMI]]</f>
        <v>113390</v>
      </c>
      <c r="M182" s="27">
        <f>M$173*Table1[[#This Row],[AMI]]</f>
        <v>129485</v>
      </c>
      <c r="N182" s="27">
        <f>N$173*Table1[[#This Row],[AMI]]</f>
        <v>146508</v>
      </c>
      <c r="O182" s="27">
        <f>O$173*Table1[[#This Row],[AMI]]</f>
        <v>161965</v>
      </c>
      <c r="P182" s="27">
        <f>P$173*Table1[[#This Row],[AMI]]</f>
        <v>174870</v>
      </c>
      <c r="Q182" s="27">
        <f>Q$173*Table1[[#This Row],[AMI]]</f>
        <v>187920</v>
      </c>
      <c r="R182" s="27">
        <f>R$173*Table1[[#This Row],[AMI]]</f>
        <v>200825</v>
      </c>
      <c r="S182" s="27">
        <f>S$173*Table1[[#This Row],[AMI]]</f>
        <v>213875</v>
      </c>
    </row>
    <row r="183" spans="2:19" ht="15" thickBot="1" x14ac:dyDescent="0.35">
      <c r="B183" s="56" t="s">
        <v>61</v>
      </c>
      <c r="C183" s="57">
        <v>1.5</v>
      </c>
      <c r="D183" s="59">
        <f t="shared" si="12"/>
        <v>2932</v>
      </c>
      <c r="E183" s="59">
        <f t="shared" si="13"/>
        <v>3140</v>
      </c>
      <c r="F183" s="59">
        <f t="shared" si="14"/>
        <v>3789</v>
      </c>
      <c r="G183" s="59">
        <f t="shared" si="15"/>
        <v>4355</v>
      </c>
      <c r="H183" s="60">
        <f t="shared" si="16"/>
        <v>4860</v>
      </c>
      <c r="I183" s="61">
        <f t="shared" si="17"/>
        <v>5362</v>
      </c>
      <c r="J183" s="66" t="str">
        <f>Table1[[#This Row],[Area]]</f>
        <v>Orleans</v>
      </c>
      <c r="K183" s="69">
        <f>Table1[[#This Row],[AMI]]</f>
        <v>1.5</v>
      </c>
      <c r="L183" s="58">
        <f>L$173*Table1[[#This Row],[AMI]]</f>
        <v>117300</v>
      </c>
      <c r="M183" s="58">
        <f>M$173*Table1[[#This Row],[AMI]]</f>
        <v>133950</v>
      </c>
      <c r="N183" s="58">
        <f>N$173*Table1[[#This Row],[AMI]]</f>
        <v>151560</v>
      </c>
      <c r="O183" s="58">
        <f>O$173*Table1[[#This Row],[AMI]]</f>
        <v>167550</v>
      </c>
      <c r="P183" s="58">
        <f>P$173*Table1[[#This Row],[AMI]]</f>
        <v>180900</v>
      </c>
      <c r="Q183" s="58">
        <f>Q$173*Table1[[#This Row],[AMI]]</f>
        <v>194400</v>
      </c>
      <c r="R183" s="58">
        <f>R$173*Table1[[#This Row],[AMI]]</f>
        <v>207750</v>
      </c>
      <c r="S183" s="58">
        <f>S$173*Table1[[#This Row],[AMI]]</f>
        <v>221250</v>
      </c>
    </row>
    <row r="184" spans="2:19" x14ac:dyDescent="0.3">
      <c r="B184" s="50" t="s">
        <v>26</v>
      </c>
      <c r="C184" s="51">
        <v>0.3</v>
      </c>
      <c r="D184" s="9">
        <f t="shared" si="12"/>
        <v>586</v>
      </c>
      <c r="E184" s="9">
        <f t="shared" si="13"/>
        <v>628</v>
      </c>
      <c r="F184" s="9">
        <f t="shared" si="14"/>
        <v>757</v>
      </c>
      <c r="G184" s="9">
        <f t="shared" si="15"/>
        <v>871</v>
      </c>
      <c r="H184" s="8">
        <f t="shared" si="16"/>
        <v>972</v>
      </c>
      <c r="I184" s="53">
        <f t="shared" si="17"/>
        <v>1072</v>
      </c>
      <c r="J184" s="64" t="str">
        <f>Table1[[#This Row],[Area]]</f>
        <v>WASHINGTON</v>
      </c>
      <c r="K184" s="67">
        <f>Table1[[#This Row],[AMI]]</f>
        <v>0.3</v>
      </c>
      <c r="L184" s="52">
        <f>$L$195*Table1[[#This Row],[AMI]]</f>
        <v>23460</v>
      </c>
      <c r="M184" s="52">
        <f>$M$195*Table1[[#This Row],[AMI]]</f>
        <v>26790</v>
      </c>
      <c r="N184" s="52">
        <f>$N$195*Table1[[#This Row],[AMI]]</f>
        <v>30312</v>
      </c>
      <c r="O184" s="52">
        <f>$O$195*Table1[[#This Row],[AMI]]</f>
        <v>33510</v>
      </c>
      <c r="P184" s="52">
        <f>$P$195*Table1[[#This Row],[AMI]]</f>
        <v>36180</v>
      </c>
      <c r="Q184" s="52">
        <f>$Q$195*Table1[[#This Row],[AMI]]</f>
        <v>38880</v>
      </c>
      <c r="R184" s="52">
        <f>$R$195*Table1[[#This Row],[AMI]]</f>
        <v>41550</v>
      </c>
      <c r="S184" s="52">
        <f>$S$195*Table1[[#This Row],[AMI]]</f>
        <v>44250</v>
      </c>
    </row>
    <row r="185" spans="2:19" x14ac:dyDescent="0.3">
      <c r="B185" s="54" t="s">
        <v>26</v>
      </c>
      <c r="C185" s="5">
        <v>0.5</v>
      </c>
      <c r="D185" s="49">
        <f t="shared" si="12"/>
        <v>977</v>
      </c>
      <c r="E185" s="49">
        <f t="shared" si="13"/>
        <v>1046</v>
      </c>
      <c r="F185" s="49">
        <f t="shared" si="14"/>
        <v>1263</v>
      </c>
      <c r="G185" s="49">
        <f t="shared" si="15"/>
        <v>1451</v>
      </c>
      <c r="H185" s="6">
        <f t="shared" si="16"/>
        <v>1620</v>
      </c>
      <c r="I185" s="55">
        <f t="shared" si="17"/>
        <v>1787</v>
      </c>
      <c r="J185" s="65" t="str">
        <f>Table1[[#This Row],[Area]]</f>
        <v>WASHINGTON</v>
      </c>
      <c r="K185" s="68">
        <f>Table1[[#This Row],[AMI]]</f>
        <v>0.5</v>
      </c>
      <c r="L185" s="27">
        <f>$L$195*Table1[[#This Row],[AMI]]</f>
        <v>39100</v>
      </c>
      <c r="M185" s="27">
        <f>$M$195*Table1[[#This Row],[AMI]]</f>
        <v>44650</v>
      </c>
      <c r="N185" s="27">
        <f>$N$195*Table1[[#This Row],[AMI]]</f>
        <v>50520</v>
      </c>
      <c r="O185" s="27">
        <f>$O$195*Table1[[#This Row],[AMI]]</f>
        <v>55850</v>
      </c>
      <c r="P185" s="27">
        <f>$P$195*Table1[[#This Row],[AMI]]</f>
        <v>60300</v>
      </c>
      <c r="Q185" s="27">
        <f>$Q$195*Table1[[#This Row],[AMI]]</f>
        <v>64800</v>
      </c>
      <c r="R185" s="27">
        <f>$R$195*Table1[[#This Row],[AMI]]</f>
        <v>69250</v>
      </c>
      <c r="S185" s="27">
        <f>$S$195*Table1[[#This Row],[AMI]]</f>
        <v>73750</v>
      </c>
    </row>
    <row r="186" spans="2:19" x14ac:dyDescent="0.3">
      <c r="B186" s="54" t="s">
        <v>26</v>
      </c>
      <c r="C186" s="5">
        <v>0.55000000000000004</v>
      </c>
      <c r="D186" s="49">
        <f t="shared" si="12"/>
        <v>1075</v>
      </c>
      <c r="E186" s="49">
        <f t="shared" si="13"/>
        <v>1151</v>
      </c>
      <c r="F186" s="49">
        <f t="shared" si="14"/>
        <v>1389</v>
      </c>
      <c r="G186" s="49">
        <f t="shared" si="15"/>
        <v>1597</v>
      </c>
      <c r="H186" s="6">
        <f t="shared" si="16"/>
        <v>1782</v>
      </c>
      <c r="I186" s="55">
        <f t="shared" si="17"/>
        <v>1966</v>
      </c>
      <c r="J186" s="65" t="str">
        <f>Table1[[#This Row],[Area]]</f>
        <v>WASHINGTON</v>
      </c>
      <c r="K186" s="68">
        <f>Table1[[#This Row],[AMI]]</f>
        <v>0.55000000000000004</v>
      </c>
      <c r="L186" s="27">
        <f>$L$195*Table1[[#This Row],[AMI]]</f>
        <v>43010</v>
      </c>
      <c r="M186" s="27">
        <f>$M$195*Table1[[#This Row],[AMI]]</f>
        <v>49115.000000000007</v>
      </c>
      <c r="N186" s="27">
        <f>$N$195*Table1[[#This Row],[AMI]]</f>
        <v>55572.000000000007</v>
      </c>
      <c r="O186" s="27">
        <f>$O$195*Table1[[#This Row],[AMI]]</f>
        <v>61435.000000000007</v>
      </c>
      <c r="P186" s="27">
        <f>$P$195*Table1[[#This Row],[AMI]]</f>
        <v>66330</v>
      </c>
      <c r="Q186" s="27">
        <f>$Q$195*Table1[[#This Row],[AMI]]</f>
        <v>71280</v>
      </c>
      <c r="R186" s="27">
        <f>$R$195*Table1[[#This Row],[AMI]]</f>
        <v>76175</v>
      </c>
      <c r="S186" s="27">
        <f>$S$195*Table1[[#This Row],[AMI]]</f>
        <v>81125</v>
      </c>
    </row>
    <row r="187" spans="2:19" x14ac:dyDescent="0.3">
      <c r="B187" s="54" t="s">
        <v>26</v>
      </c>
      <c r="C187" s="5">
        <v>0.6</v>
      </c>
      <c r="D187" s="49">
        <f t="shared" si="12"/>
        <v>1173</v>
      </c>
      <c r="E187" s="49">
        <f t="shared" si="13"/>
        <v>1256</v>
      </c>
      <c r="F187" s="49">
        <f t="shared" si="14"/>
        <v>1515</v>
      </c>
      <c r="G187" s="49">
        <f t="shared" si="15"/>
        <v>1742</v>
      </c>
      <c r="H187" s="6">
        <f t="shared" si="16"/>
        <v>1944</v>
      </c>
      <c r="I187" s="55">
        <f t="shared" si="17"/>
        <v>2145</v>
      </c>
      <c r="J187" s="65" t="str">
        <f>Table1[[#This Row],[Area]]</f>
        <v>WASHINGTON</v>
      </c>
      <c r="K187" s="68">
        <f>Table1[[#This Row],[AMI]]</f>
        <v>0.6</v>
      </c>
      <c r="L187" s="27">
        <f>$L$195*Table1[[#This Row],[AMI]]</f>
        <v>46920</v>
      </c>
      <c r="M187" s="27">
        <f>$M$195*Table1[[#This Row],[AMI]]</f>
        <v>53580</v>
      </c>
      <c r="N187" s="27">
        <f>$N$195*Table1[[#This Row],[AMI]]</f>
        <v>60624</v>
      </c>
      <c r="O187" s="27">
        <f>$O$195*Table1[[#This Row],[AMI]]</f>
        <v>67020</v>
      </c>
      <c r="P187" s="27">
        <f>$P$195*Table1[[#This Row],[AMI]]</f>
        <v>72360</v>
      </c>
      <c r="Q187" s="27">
        <f>$Q$195*Table1[[#This Row],[AMI]]</f>
        <v>77760</v>
      </c>
      <c r="R187" s="27">
        <f>$R$195*Table1[[#This Row],[AMI]]</f>
        <v>83100</v>
      </c>
      <c r="S187" s="27">
        <f>$S$195*Table1[[#This Row],[AMI]]</f>
        <v>88500</v>
      </c>
    </row>
    <row r="188" spans="2:19" x14ac:dyDescent="0.3">
      <c r="B188" s="54" t="s">
        <v>26</v>
      </c>
      <c r="C188" s="5">
        <v>0.65</v>
      </c>
      <c r="D188" s="49">
        <f t="shared" si="12"/>
        <v>1270</v>
      </c>
      <c r="E188" s="49">
        <f t="shared" si="13"/>
        <v>1360</v>
      </c>
      <c r="F188" s="49">
        <f t="shared" si="14"/>
        <v>1641</v>
      </c>
      <c r="G188" s="49">
        <f t="shared" si="15"/>
        <v>1887</v>
      </c>
      <c r="H188" s="6">
        <f t="shared" si="16"/>
        <v>2106</v>
      </c>
      <c r="I188" s="55">
        <f t="shared" si="17"/>
        <v>2323</v>
      </c>
      <c r="J188" s="65" t="str">
        <f>Table1[[#This Row],[Area]]</f>
        <v>WASHINGTON</v>
      </c>
      <c r="K188" s="68">
        <f>Table1[[#This Row],[AMI]]</f>
        <v>0.65</v>
      </c>
      <c r="L188" s="27">
        <f>$L$195*Table1[[#This Row],[AMI]]</f>
        <v>50830</v>
      </c>
      <c r="M188" s="27">
        <f>$M$195*Table1[[#This Row],[AMI]]</f>
        <v>58045</v>
      </c>
      <c r="N188" s="27">
        <f>$N$195*Table1[[#This Row],[AMI]]</f>
        <v>65676</v>
      </c>
      <c r="O188" s="27">
        <f>$O$195*Table1[[#This Row],[AMI]]</f>
        <v>72605</v>
      </c>
      <c r="P188" s="27">
        <f>$P$195*Table1[[#This Row],[AMI]]</f>
        <v>78390</v>
      </c>
      <c r="Q188" s="27">
        <f>$Q$195*Table1[[#This Row],[AMI]]</f>
        <v>84240</v>
      </c>
      <c r="R188" s="27">
        <f>$R$195*Table1[[#This Row],[AMI]]</f>
        <v>90025</v>
      </c>
      <c r="S188" s="27">
        <f>$S$195*Table1[[#This Row],[AMI]]</f>
        <v>95875</v>
      </c>
    </row>
    <row r="189" spans="2:19" x14ac:dyDescent="0.3">
      <c r="B189" s="54" t="s">
        <v>26</v>
      </c>
      <c r="C189" s="5">
        <v>0.7</v>
      </c>
      <c r="D189" s="49">
        <f t="shared" si="12"/>
        <v>1368</v>
      </c>
      <c r="E189" s="49">
        <f t="shared" si="13"/>
        <v>1465</v>
      </c>
      <c r="F189" s="49">
        <f t="shared" si="14"/>
        <v>1768</v>
      </c>
      <c r="G189" s="49">
        <f t="shared" si="15"/>
        <v>2032</v>
      </c>
      <c r="H189" s="6">
        <f t="shared" si="16"/>
        <v>2268</v>
      </c>
      <c r="I189" s="55">
        <f t="shared" si="17"/>
        <v>2502</v>
      </c>
      <c r="J189" s="65" t="str">
        <f>Table1[[#This Row],[Area]]</f>
        <v>WASHINGTON</v>
      </c>
      <c r="K189" s="68">
        <f>Table1[[#This Row],[AMI]]</f>
        <v>0.7</v>
      </c>
      <c r="L189" s="27">
        <f>$L$195*Table1[[#This Row],[AMI]]</f>
        <v>54740</v>
      </c>
      <c r="M189" s="27">
        <f>$M$195*Table1[[#This Row],[AMI]]</f>
        <v>62509.999999999993</v>
      </c>
      <c r="N189" s="27">
        <f>$N$195*Table1[[#This Row],[AMI]]</f>
        <v>70728</v>
      </c>
      <c r="O189" s="27">
        <f>$O$195*Table1[[#This Row],[AMI]]</f>
        <v>78190</v>
      </c>
      <c r="P189" s="27">
        <f>$P$195*Table1[[#This Row],[AMI]]</f>
        <v>84420</v>
      </c>
      <c r="Q189" s="27">
        <f>$Q$195*Table1[[#This Row],[AMI]]</f>
        <v>90720</v>
      </c>
      <c r="R189" s="27">
        <f>$R$195*Table1[[#This Row],[AMI]]</f>
        <v>96950</v>
      </c>
      <c r="S189" s="27">
        <f>$S$195*Table1[[#This Row],[AMI]]</f>
        <v>103250</v>
      </c>
    </row>
    <row r="190" spans="2:19" x14ac:dyDescent="0.3">
      <c r="B190" s="54" t="s">
        <v>26</v>
      </c>
      <c r="C190" s="5">
        <v>0.75</v>
      </c>
      <c r="D190" s="49">
        <f t="shared" si="12"/>
        <v>1466</v>
      </c>
      <c r="E190" s="49">
        <f t="shared" si="13"/>
        <v>1570</v>
      </c>
      <c r="F190" s="49">
        <f t="shared" si="14"/>
        <v>1894</v>
      </c>
      <c r="G190" s="49">
        <f t="shared" si="15"/>
        <v>2177</v>
      </c>
      <c r="H190" s="6">
        <f t="shared" si="16"/>
        <v>2430</v>
      </c>
      <c r="I190" s="55">
        <f t="shared" si="17"/>
        <v>2681</v>
      </c>
      <c r="J190" s="65" t="str">
        <f>Table1[[#This Row],[Area]]</f>
        <v>WASHINGTON</v>
      </c>
      <c r="K190" s="68">
        <f>Table1[[#This Row],[AMI]]</f>
        <v>0.75</v>
      </c>
      <c r="L190" s="27">
        <f>$L$195*Table1[[#This Row],[AMI]]</f>
        <v>58650</v>
      </c>
      <c r="M190" s="27">
        <f>$M$195*Table1[[#This Row],[AMI]]</f>
        <v>66975</v>
      </c>
      <c r="N190" s="27">
        <f>$N$195*Table1[[#This Row],[AMI]]</f>
        <v>75780</v>
      </c>
      <c r="O190" s="27">
        <f>$O$195*Table1[[#This Row],[AMI]]</f>
        <v>83775</v>
      </c>
      <c r="P190" s="27">
        <f>$P$195*Table1[[#This Row],[AMI]]</f>
        <v>90450</v>
      </c>
      <c r="Q190" s="27">
        <f>$Q$195*Table1[[#This Row],[AMI]]</f>
        <v>97200</v>
      </c>
      <c r="R190" s="27">
        <f>$R$195*Table1[[#This Row],[AMI]]</f>
        <v>103875</v>
      </c>
      <c r="S190" s="27">
        <f>$S$195*Table1[[#This Row],[AMI]]</f>
        <v>110625</v>
      </c>
    </row>
    <row r="191" spans="2:19" x14ac:dyDescent="0.3">
      <c r="B191" s="54" t="s">
        <v>26</v>
      </c>
      <c r="C191" s="5">
        <v>0.8</v>
      </c>
      <c r="D191" s="49">
        <f t="shared" si="12"/>
        <v>1564</v>
      </c>
      <c r="E191" s="49">
        <f t="shared" si="13"/>
        <v>1675</v>
      </c>
      <c r="F191" s="49">
        <f t="shared" si="14"/>
        <v>2020</v>
      </c>
      <c r="G191" s="49">
        <f t="shared" si="15"/>
        <v>2323</v>
      </c>
      <c r="H191" s="6">
        <f t="shared" si="16"/>
        <v>2592</v>
      </c>
      <c r="I191" s="55">
        <f t="shared" si="17"/>
        <v>2860</v>
      </c>
      <c r="J191" s="65" t="str">
        <f>Table1[[#This Row],[Area]]</f>
        <v>WASHINGTON</v>
      </c>
      <c r="K191" s="68">
        <f>Table1[[#This Row],[AMI]]</f>
        <v>0.8</v>
      </c>
      <c r="L191" s="27">
        <f>$L$195*Table1[[#This Row],[AMI]]</f>
        <v>62560</v>
      </c>
      <c r="M191" s="27">
        <f>$M$195*Table1[[#This Row],[AMI]]</f>
        <v>71440</v>
      </c>
      <c r="N191" s="27">
        <f>$N$195*Table1[[#This Row],[AMI]]</f>
        <v>80832</v>
      </c>
      <c r="O191" s="27">
        <f>$O$195*Table1[[#This Row],[AMI]]</f>
        <v>89360</v>
      </c>
      <c r="P191" s="27">
        <f>$P$195*Table1[[#This Row],[AMI]]</f>
        <v>96480</v>
      </c>
      <c r="Q191" s="27">
        <f>$Q$195*Table1[[#This Row],[AMI]]</f>
        <v>103680</v>
      </c>
      <c r="R191" s="27">
        <f>$R$195*Table1[[#This Row],[AMI]]</f>
        <v>110800</v>
      </c>
      <c r="S191" s="27">
        <f>$S$195*Table1[[#This Row],[AMI]]</f>
        <v>118000</v>
      </c>
    </row>
    <row r="192" spans="2:19" x14ac:dyDescent="0.3">
      <c r="B192" s="54" t="s">
        <v>26</v>
      </c>
      <c r="C192" s="5">
        <v>0.85</v>
      </c>
      <c r="D192" s="49">
        <f t="shared" si="12"/>
        <v>1661</v>
      </c>
      <c r="E192" s="49">
        <f t="shared" si="13"/>
        <v>1779</v>
      </c>
      <c r="F192" s="49">
        <f t="shared" si="14"/>
        <v>2147</v>
      </c>
      <c r="G192" s="49">
        <f t="shared" si="15"/>
        <v>2468</v>
      </c>
      <c r="H192" s="6">
        <f t="shared" si="16"/>
        <v>2754</v>
      </c>
      <c r="I192" s="55">
        <f t="shared" si="17"/>
        <v>3038</v>
      </c>
      <c r="J192" s="65" t="str">
        <f>Table1[[#This Row],[Area]]</f>
        <v>WASHINGTON</v>
      </c>
      <c r="K192" s="68">
        <f>Table1[[#This Row],[AMI]]</f>
        <v>0.85</v>
      </c>
      <c r="L192" s="27">
        <f>$L$195*Table1[[#This Row],[AMI]]</f>
        <v>66470</v>
      </c>
      <c r="M192" s="27">
        <f>$M$195*Table1[[#This Row],[AMI]]</f>
        <v>75905</v>
      </c>
      <c r="N192" s="27">
        <f>$N$195*Table1[[#This Row],[AMI]]</f>
        <v>85884</v>
      </c>
      <c r="O192" s="27">
        <f>$O$195*Table1[[#This Row],[AMI]]</f>
        <v>94945</v>
      </c>
      <c r="P192" s="27">
        <f>$P$195*Table1[[#This Row],[AMI]]</f>
        <v>102510</v>
      </c>
      <c r="Q192" s="27">
        <f>$Q$195*Table1[[#This Row],[AMI]]</f>
        <v>110160</v>
      </c>
      <c r="R192" s="27">
        <f>$R$195*Table1[[#This Row],[AMI]]</f>
        <v>117725</v>
      </c>
      <c r="S192" s="27">
        <f>$S$195*Table1[[#This Row],[AMI]]</f>
        <v>125375</v>
      </c>
    </row>
    <row r="193" spans="2:19" x14ac:dyDescent="0.3">
      <c r="B193" s="54" t="s">
        <v>26</v>
      </c>
      <c r="C193" s="5">
        <v>0.9</v>
      </c>
      <c r="D193" s="49">
        <f t="shared" si="12"/>
        <v>1759</v>
      </c>
      <c r="E193" s="49">
        <f t="shared" si="13"/>
        <v>1884</v>
      </c>
      <c r="F193" s="49">
        <f t="shared" si="14"/>
        <v>2273</v>
      </c>
      <c r="G193" s="49">
        <f t="shared" si="15"/>
        <v>2613</v>
      </c>
      <c r="H193" s="6">
        <f t="shared" si="16"/>
        <v>2916</v>
      </c>
      <c r="I193" s="55">
        <f t="shared" si="17"/>
        <v>3217</v>
      </c>
      <c r="J193" s="65" t="str">
        <f>Table1[[#This Row],[Area]]</f>
        <v>WASHINGTON</v>
      </c>
      <c r="K193" s="68">
        <f>Table1[[#This Row],[AMI]]</f>
        <v>0.9</v>
      </c>
      <c r="L193" s="27">
        <f>$L$195*Table1[[#This Row],[AMI]]</f>
        <v>70380</v>
      </c>
      <c r="M193" s="27">
        <f>$M$195*Table1[[#This Row],[AMI]]</f>
        <v>80370</v>
      </c>
      <c r="N193" s="27">
        <f>$N$195*Table1[[#This Row],[AMI]]</f>
        <v>90936</v>
      </c>
      <c r="O193" s="27">
        <f>$O$195*Table1[[#This Row],[AMI]]</f>
        <v>100530</v>
      </c>
      <c r="P193" s="27">
        <f>$P$195*Table1[[#This Row],[AMI]]</f>
        <v>108540</v>
      </c>
      <c r="Q193" s="27">
        <f>$Q$195*Table1[[#This Row],[AMI]]</f>
        <v>116640</v>
      </c>
      <c r="R193" s="27">
        <f>$R$195*Table1[[#This Row],[AMI]]</f>
        <v>124650</v>
      </c>
      <c r="S193" s="27">
        <f>$S$195*Table1[[#This Row],[AMI]]</f>
        <v>132750</v>
      </c>
    </row>
    <row r="194" spans="2:19" x14ac:dyDescent="0.3">
      <c r="B194" s="54" t="s">
        <v>26</v>
      </c>
      <c r="C194" s="5">
        <v>0.95</v>
      </c>
      <c r="D194" s="49">
        <f t="shared" si="12"/>
        <v>1857</v>
      </c>
      <c r="E194" s="49">
        <f t="shared" si="13"/>
        <v>1989</v>
      </c>
      <c r="F194" s="49">
        <f t="shared" si="14"/>
        <v>2399</v>
      </c>
      <c r="G194" s="49">
        <f t="shared" si="15"/>
        <v>2758</v>
      </c>
      <c r="H194" s="6">
        <f t="shared" si="16"/>
        <v>3078</v>
      </c>
      <c r="I194" s="55">
        <f t="shared" si="17"/>
        <v>3396</v>
      </c>
      <c r="J194" s="65" t="str">
        <f>Table1[[#This Row],[Area]]</f>
        <v>WASHINGTON</v>
      </c>
      <c r="K194" s="68">
        <f>Table1[[#This Row],[AMI]]</f>
        <v>0.95</v>
      </c>
      <c r="L194" s="27">
        <f>$L$195*Table1[[#This Row],[AMI]]</f>
        <v>74290</v>
      </c>
      <c r="M194" s="27">
        <f>$M$195*Table1[[#This Row],[AMI]]</f>
        <v>84835</v>
      </c>
      <c r="N194" s="27">
        <f>$N$195*Table1[[#This Row],[AMI]]</f>
        <v>95988</v>
      </c>
      <c r="O194" s="27">
        <f>$O$195*Table1[[#This Row],[AMI]]</f>
        <v>106115</v>
      </c>
      <c r="P194" s="27">
        <f>$P$195*Table1[[#This Row],[AMI]]</f>
        <v>114570</v>
      </c>
      <c r="Q194" s="27">
        <f>$Q$195*Table1[[#This Row],[AMI]]</f>
        <v>123120</v>
      </c>
      <c r="R194" s="27">
        <f>$R$195*Table1[[#This Row],[AMI]]</f>
        <v>131575</v>
      </c>
      <c r="S194" s="27">
        <f>$S$195*Table1[[#This Row],[AMI]]</f>
        <v>140125</v>
      </c>
    </row>
    <row r="195" spans="2:19" x14ac:dyDescent="0.3">
      <c r="B195" s="54" t="s">
        <v>26</v>
      </c>
      <c r="C195" s="44">
        <v>1</v>
      </c>
      <c r="D195" s="49">
        <f t="shared" si="12"/>
        <v>1955</v>
      </c>
      <c r="E195" s="49">
        <f t="shared" si="13"/>
        <v>2093</v>
      </c>
      <c r="F195" s="49">
        <f t="shared" si="14"/>
        <v>2526</v>
      </c>
      <c r="G195" s="49">
        <f t="shared" si="15"/>
        <v>2903</v>
      </c>
      <c r="H195" s="6">
        <f t="shared" si="16"/>
        <v>3240</v>
      </c>
      <c r="I195" s="55">
        <f t="shared" si="17"/>
        <v>3575</v>
      </c>
      <c r="J195" s="65" t="str">
        <f>Table1[[#This Row],[Area]]</f>
        <v>WASHINGTON</v>
      </c>
      <c r="K195" s="68">
        <f>Table1[[#This Row],[AMI]]</f>
        <v>1</v>
      </c>
      <c r="L195" s="45">
        <v>78200</v>
      </c>
      <c r="M195" s="45">
        <v>89300</v>
      </c>
      <c r="N195" s="45">
        <v>101040</v>
      </c>
      <c r="O195" s="45">
        <v>111700</v>
      </c>
      <c r="P195" s="45">
        <v>120600</v>
      </c>
      <c r="Q195" s="45">
        <v>129600</v>
      </c>
      <c r="R195" s="45">
        <v>138500</v>
      </c>
      <c r="S195" s="45">
        <v>147500</v>
      </c>
    </row>
    <row r="196" spans="2:19" x14ac:dyDescent="0.3">
      <c r="B196" s="54" t="s">
        <v>26</v>
      </c>
      <c r="C196" s="5">
        <v>1.05</v>
      </c>
      <c r="D196" s="49">
        <f t="shared" si="12"/>
        <v>2052</v>
      </c>
      <c r="E196" s="49">
        <f t="shared" si="13"/>
        <v>2198</v>
      </c>
      <c r="F196" s="49">
        <f t="shared" si="14"/>
        <v>2652</v>
      </c>
      <c r="G196" s="49">
        <f t="shared" si="15"/>
        <v>3048</v>
      </c>
      <c r="H196" s="6">
        <f t="shared" si="16"/>
        <v>3402</v>
      </c>
      <c r="I196" s="55">
        <f t="shared" si="17"/>
        <v>3753</v>
      </c>
      <c r="J196" s="65" t="str">
        <f>Table1[[#This Row],[Area]]</f>
        <v>WASHINGTON</v>
      </c>
      <c r="K196" s="68">
        <f>Table1[[#This Row],[AMI]]</f>
        <v>1.05</v>
      </c>
      <c r="L196" s="27">
        <f>$L$195*Table1[[#This Row],[AMI]]</f>
        <v>82110</v>
      </c>
      <c r="M196" s="27">
        <f>$M$195*Table1[[#This Row],[AMI]]</f>
        <v>93765</v>
      </c>
      <c r="N196" s="27">
        <f>$N$195*Table1[[#This Row],[AMI]]</f>
        <v>106092</v>
      </c>
      <c r="O196" s="27">
        <f>$O$195*Table1[[#This Row],[AMI]]</f>
        <v>117285</v>
      </c>
      <c r="P196" s="27">
        <f>$P$195*Table1[[#This Row],[AMI]]</f>
        <v>126630</v>
      </c>
      <c r="Q196" s="27">
        <f>$Q$195*Table1[[#This Row],[AMI]]</f>
        <v>136080</v>
      </c>
      <c r="R196" s="27">
        <f>$R$195*Table1[[#This Row],[AMI]]</f>
        <v>145425</v>
      </c>
      <c r="S196" s="27">
        <f>$S$195*Table1[[#This Row],[AMI]]</f>
        <v>154875</v>
      </c>
    </row>
    <row r="197" spans="2:19" x14ac:dyDescent="0.3">
      <c r="B197" s="54" t="s">
        <v>26</v>
      </c>
      <c r="C197" s="5">
        <v>1.1000000000000001</v>
      </c>
      <c r="D197" s="49">
        <f t="shared" si="12"/>
        <v>2150</v>
      </c>
      <c r="E197" s="49">
        <f t="shared" si="13"/>
        <v>2303</v>
      </c>
      <c r="F197" s="49">
        <f t="shared" si="14"/>
        <v>2778</v>
      </c>
      <c r="G197" s="49">
        <f t="shared" si="15"/>
        <v>3194</v>
      </c>
      <c r="H197" s="6">
        <f t="shared" si="16"/>
        <v>3564</v>
      </c>
      <c r="I197" s="55">
        <f t="shared" si="17"/>
        <v>3932</v>
      </c>
      <c r="J197" s="65" t="str">
        <f>Table1[[#This Row],[Area]]</f>
        <v>WASHINGTON</v>
      </c>
      <c r="K197" s="68">
        <f>Table1[[#This Row],[AMI]]</f>
        <v>1.1000000000000001</v>
      </c>
      <c r="L197" s="27">
        <f>$L$195*Table1[[#This Row],[AMI]]</f>
        <v>86020</v>
      </c>
      <c r="M197" s="27">
        <f>$M$195*Table1[[#This Row],[AMI]]</f>
        <v>98230.000000000015</v>
      </c>
      <c r="N197" s="27">
        <f>$N$195*Table1[[#This Row],[AMI]]</f>
        <v>111144.00000000001</v>
      </c>
      <c r="O197" s="27">
        <f>$O$195*Table1[[#This Row],[AMI]]</f>
        <v>122870.00000000001</v>
      </c>
      <c r="P197" s="27">
        <f>$P$195*Table1[[#This Row],[AMI]]</f>
        <v>132660</v>
      </c>
      <c r="Q197" s="27">
        <f>$Q$195*Table1[[#This Row],[AMI]]</f>
        <v>142560</v>
      </c>
      <c r="R197" s="27">
        <f>$R$195*Table1[[#This Row],[AMI]]</f>
        <v>152350</v>
      </c>
      <c r="S197" s="27">
        <f>$S$195*Table1[[#This Row],[AMI]]</f>
        <v>162250</v>
      </c>
    </row>
    <row r="198" spans="2:19" x14ac:dyDescent="0.3">
      <c r="B198" s="54" t="s">
        <v>26</v>
      </c>
      <c r="C198" s="5">
        <v>1.1499999999999999</v>
      </c>
      <c r="D198" s="49">
        <f t="shared" si="12"/>
        <v>2248</v>
      </c>
      <c r="E198" s="49">
        <f t="shared" si="13"/>
        <v>2407</v>
      </c>
      <c r="F198" s="49">
        <f t="shared" si="14"/>
        <v>2904</v>
      </c>
      <c r="G198" s="49">
        <f t="shared" si="15"/>
        <v>3339</v>
      </c>
      <c r="H198" s="6">
        <f t="shared" si="16"/>
        <v>3726</v>
      </c>
      <c r="I198" s="55">
        <f t="shared" si="17"/>
        <v>4111</v>
      </c>
      <c r="J198" s="65" t="str">
        <f>Table1[[#This Row],[Area]]</f>
        <v>WASHINGTON</v>
      </c>
      <c r="K198" s="68">
        <f>Table1[[#This Row],[AMI]]</f>
        <v>1.1499999999999999</v>
      </c>
      <c r="L198" s="27">
        <f>$L$195*Table1[[#This Row],[AMI]]</f>
        <v>89930</v>
      </c>
      <c r="M198" s="27">
        <f>$M$195*Table1[[#This Row],[AMI]]</f>
        <v>102694.99999999999</v>
      </c>
      <c r="N198" s="27">
        <f>$N$195*Table1[[#This Row],[AMI]]</f>
        <v>116195.99999999999</v>
      </c>
      <c r="O198" s="27">
        <f>$O$195*Table1[[#This Row],[AMI]]</f>
        <v>128454.99999999999</v>
      </c>
      <c r="P198" s="27">
        <f>$P$195*Table1[[#This Row],[AMI]]</f>
        <v>138690</v>
      </c>
      <c r="Q198" s="27">
        <f>$Q$195*Table1[[#This Row],[AMI]]</f>
        <v>149040</v>
      </c>
      <c r="R198" s="27">
        <f>$R$195*Table1[[#This Row],[AMI]]</f>
        <v>159275</v>
      </c>
      <c r="S198" s="27">
        <f>$S$195*Table1[[#This Row],[AMI]]</f>
        <v>169625</v>
      </c>
    </row>
    <row r="199" spans="2:19" x14ac:dyDescent="0.3">
      <c r="B199" s="54" t="s">
        <v>26</v>
      </c>
      <c r="C199" s="5">
        <v>1.2</v>
      </c>
      <c r="D199" s="49">
        <f t="shared" si="12"/>
        <v>2346</v>
      </c>
      <c r="E199" s="49">
        <f t="shared" si="13"/>
        <v>2512</v>
      </c>
      <c r="F199" s="49">
        <f t="shared" si="14"/>
        <v>3031</v>
      </c>
      <c r="G199" s="49">
        <f t="shared" si="15"/>
        <v>3484</v>
      </c>
      <c r="H199" s="6">
        <f t="shared" si="16"/>
        <v>3888</v>
      </c>
      <c r="I199" s="55">
        <f t="shared" si="17"/>
        <v>4290</v>
      </c>
      <c r="J199" s="65" t="str">
        <f>Table1[[#This Row],[Area]]</f>
        <v>WASHINGTON</v>
      </c>
      <c r="K199" s="68">
        <f>Table1[[#This Row],[AMI]]</f>
        <v>1.2</v>
      </c>
      <c r="L199" s="27">
        <f>$L$195*Table1[[#This Row],[AMI]]</f>
        <v>93840</v>
      </c>
      <c r="M199" s="27">
        <f>$M$195*Table1[[#This Row],[AMI]]</f>
        <v>107160</v>
      </c>
      <c r="N199" s="27">
        <f>$N$195*Table1[[#This Row],[AMI]]</f>
        <v>121248</v>
      </c>
      <c r="O199" s="27">
        <f>$O$195*Table1[[#This Row],[AMI]]</f>
        <v>134040</v>
      </c>
      <c r="P199" s="27">
        <f>$P$195*Table1[[#This Row],[AMI]]</f>
        <v>144720</v>
      </c>
      <c r="Q199" s="27">
        <f>$Q$195*Table1[[#This Row],[AMI]]</f>
        <v>155520</v>
      </c>
      <c r="R199" s="27">
        <f>$R$195*Table1[[#This Row],[AMI]]</f>
        <v>166200</v>
      </c>
      <c r="S199" s="27">
        <f>$S$195*Table1[[#This Row],[AMI]]</f>
        <v>177000</v>
      </c>
    </row>
    <row r="200" spans="2:19" x14ac:dyDescent="0.3">
      <c r="B200" s="54" t="s">
        <v>26</v>
      </c>
      <c r="C200" s="5">
        <v>1.25</v>
      </c>
      <c r="D200" s="49">
        <f t="shared" ref="D200:D249" si="18">ROUNDDOWN(L200*0.3/12,0)</f>
        <v>2443</v>
      </c>
      <c r="E200" s="49">
        <f t="shared" ref="E200:E249" si="19">ROUNDDOWN((AVERAGEA(L200:M200)*0.3)/12,0)</f>
        <v>2617</v>
      </c>
      <c r="F200" s="49">
        <f t="shared" ref="F200:F249" si="20">ROUNDDOWN(N200*0.3/12,0)</f>
        <v>3157</v>
      </c>
      <c r="G200" s="49">
        <f t="shared" ref="G200:G249" si="21">ROUNDDOWN((AVERAGEA(O200:P200)*0.3)/12,0)</f>
        <v>3629</v>
      </c>
      <c r="H200" s="6">
        <f t="shared" ref="H200:H249" si="22">ROUNDDOWN(Q200*0.3/12,0)</f>
        <v>4050</v>
      </c>
      <c r="I200" s="55">
        <f t="shared" ref="I200:I249" si="23">ROUNDDOWN((AVERAGEA(R200:S200)*0.3)/12,0)</f>
        <v>4468</v>
      </c>
      <c r="J200" s="65" t="str">
        <f>Table1[[#This Row],[Area]]</f>
        <v>WASHINGTON</v>
      </c>
      <c r="K200" s="68">
        <f>Table1[[#This Row],[AMI]]</f>
        <v>1.25</v>
      </c>
      <c r="L200" s="27">
        <f>$L$195*Table1[[#This Row],[AMI]]</f>
        <v>97750</v>
      </c>
      <c r="M200" s="27">
        <f>$M$195*Table1[[#This Row],[AMI]]</f>
        <v>111625</v>
      </c>
      <c r="N200" s="27">
        <f>$N$195*Table1[[#This Row],[AMI]]</f>
        <v>126300</v>
      </c>
      <c r="O200" s="27">
        <f>$O$195*Table1[[#This Row],[AMI]]</f>
        <v>139625</v>
      </c>
      <c r="P200" s="27">
        <f>$P$195*Table1[[#This Row],[AMI]]</f>
        <v>150750</v>
      </c>
      <c r="Q200" s="27">
        <f>$Q$195*Table1[[#This Row],[AMI]]</f>
        <v>162000</v>
      </c>
      <c r="R200" s="27">
        <f>$R$195*Table1[[#This Row],[AMI]]</f>
        <v>173125</v>
      </c>
      <c r="S200" s="27">
        <f>$S$195*Table1[[#This Row],[AMI]]</f>
        <v>184375</v>
      </c>
    </row>
    <row r="201" spans="2:19" x14ac:dyDescent="0.3">
      <c r="B201" s="54" t="s">
        <v>26</v>
      </c>
      <c r="C201" s="5">
        <v>1.3</v>
      </c>
      <c r="D201" s="49">
        <f t="shared" si="18"/>
        <v>2541</v>
      </c>
      <c r="E201" s="49">
        <f t="shared" si="19"/>
        <v>2721</v>
      </c>
      <c r="F201" s="49">
        <f t="shared" si="20"/>
        <v>3283</v>
      </c>
      <c r="G201" s="49">
        <f t="shared" si="21"/>
        <v>3774</v>
      </c>
      <c r="H201" s="6">
        <f t="shared" si="22"/>
        <v>4212</v>
      </c>
      <c r="I201" s="55">
        <f t="shared" si="23"/>
        <v>4647</v>
      </c>
      <c r="J201" s="65" t="str">
        <f>Table1[[#This Row],[Area]]</f>
        <v>WASHINGTON</v>
      </c>
      <c r="K201" s="68">
        <f>Table1[[#This Row],[AMI]]</f>
        <v>1.3</v>
      </c>
      <c r="L201" s="27">
        <f>$L$195*Table1[[#This Row],[AMI]]</f>
        <v>101660</v>
      </c>
      <c r="M201" s="27">
        <f>$M$195*Table1[[#This Row],[AMI]]</f>
        <v>116090</v>
      </c>
      <c r="N201" s="27">
        <f>$N$195*Table1[[#This Row],[AMI]]</f>
        <v>131352</v>
      </c>
      <c r="O201" s="27">
        <f>$O$195*Table1[[#This Row],[AMI]]</f>
        <v>145210</v>
      </c>
      <c r="P201" s="27">
        <f>$P$195*Table1[[#This Row],[AMI]]</f>
        <v>156780</v>
      </c>
      <c r="Q201" s="27">
        <f>$Q$195*Table1[[#This Row],[AMI]]</f>
        <v>168480</v>
      </c>
      <c r="R201" s="27">
        <f>$R$195*Table1[[#This Row],[AMI]]</f>
        <v>180050</v>
      </c>
      <c r="S201" s="27">
        <f>$S$195*Table1[[#This Row],[AMI]]</f>
        <v>191750</v>
      </c>
    </row>
    <row r="202" spans="2:19" x14ac:dyDescent="0.3">
      <c r="B202" s="54" t="s">
        <v>26</v>
      </c>
      <c r="C202" s="5">
        <v>1.35</v>
      </c>
      <c r="D202" s="49">
        <f t="shared" si="18"/>
        <v>2639</v>
      </c>
      <c r="E202" s="49">
        <f t="shared" si="19"/>
        <v>2826</v>
      </c>
      <c r="F202" s="49">
        <f t="shared" si="20"/>
        <v>3410</v>
      </c>
      <c r="G202" s="49">
        <f t="shared" si="21"/>
        <v>3920</v>
      </c>
      <c r="H202" s="6">
        <f t="shared" si="22"/>
        <v>4374</v>
      </c>
      <c r="I202" s="55">
        <f t="shared" si="23"/>
        <v>4826</v>
      </c>
      <c r="J202" s="65" t="str">
        <f>Table1[[#This Row],[Area]]</f>
        <v>WASHINGTON</v>
      </c>
      <c r="K202" s="68">
        <f>Table1[[#This Row],[AMI]]</f>
        <v>1.35</v>
      </c>
      <c r="L202" s="27">
        <f>$L$195*Table1[[#This Row],[AMI]]</f>
        <v>105570</v>
      </c>
      <c r="M202" s="27">
        <f>$M$195*Table1[[#This Row],[AMI]]</f>
        <v>120555.00000000001</v>
      </c>
      <c r="N202" s="27">
        <f>$N$195*Table1[[#This Row],[AMI]]</f>
        <v>136404</v>
      </c>
      <c r="O202" s="27">
        <f>$O$195*Table1[[#This Row],[AMI]]</f>
        <v>150795</v>
      </c>
      <c r="P202" s="27">
        <f>$P$195*Table1[[#This Row],[AMI]]</f>
        <v>162810</v>
      </c>
      <c r="Q202" s="27">
        <f>$Q$195*Table1[[#This Row],[AMI]]</f>
        <v>174960</v>
      </c>
      <c r="R202" s="27">
        <f>$R$195*Table1[[#This Row],[AMI]]</f>
        <v>186975</v>
      </c>
      <c r="S202" s="27">
        <f>$S$195*Table1[[#This Row],[AMI]]</f>
        <v>199125</v>
      </c>
    </row>
    <row r="203" spans="2:19" x14ac:dyDescent="0.3">
      <c r="B203" s="54" t="s">
        <v>26</v>
      </c>
      <c r="C203" s="5">
        <v>1.4</v>
      </c>
      <c r="D203" s="49">
        <f t="shared" si="18"/>
        <v>2737</v>
      </c>
      <c r="E203" s="49">
        <f t="shared" si="19"/>
        <v>2931</v>
      </c>
      <c r="F203" s="49">
        <f t="shared" si="20"/>
        <v>3536</v>
      </c>
      <c r="G203" s="49">
        <f t="shared" si="21"/>
        <v>4065</v>
      </c>
      <c r="H203" s="6">
        <f t="shared" si="22"/>
        <v>4536</v>
      </c>
      <c r="I203" s="55">
        <f t="shared" si="23"/>
        <v>5005</v>
      </c>
      <c r="J203" s="65" t="str">
        <f>Table1[[#This Row],[Area]]</f>
        <v>WASHINGTON</v>
      </c>
      <c r="K203" s="68">
        <f>Table1[[#This Row],[AMI]]</f>
        <v>1.4</v>
      </c>
      <c r="L203" s="27">
        <f>$L$195*Table1[[#This Row],[AMI]]</f>
        <v>109480</v>
      </c>
      <c r="M203" s="27">
        <f>$M$195*Table1[[#This Row],[AMI]]</f>
        <v>125019.99999999999</v>
      </c>
      <c r="N203" s="27">
        <f>$N$195*Table1[[#This Row],[AMI]]</f>
        <v>141456</v>
      </c>
      <c r="O203" s="27">
        <f>$O$195*Table1[[#This Row],[AMI]]</f>
        <v>156380</v>
      </c>
      <c r="P203" s="27">
        <f>$P$195*Table1[[#This Row],[AMI]]</f>
        <v>168840</v>
      </c>
      <c r="Q203" s="27">
        <f>$Q$195*Table1[[#This Row],[AMI]]</f>
        <v>181440</v>
      </c>
      <c r="R203" s="27">
        <f>$R$195*Table1[[#This Row],[AMI]]</f>
        <v>193900</v>
      </c>
      <c r="S203" s="27">
        <f>$S$195*Table1[[#This Row],[AMI]]</f>
        <v>206500</v>
      </c>
    </row>
    <row r="204" spans="2:19" x14ac:dyDescent="0.3">
      <c r="B204" s="54" t="s">
        <v>26</v>
      </c>
      <c r="C204" s="5">
        <v>1.45</v>
      </c>
      <c r="D204" s="49">
        <f t="shared" si="18"/>
        <v>2834</v>
      </c>
      <c r="E204" s="49">
        <f t="shared" si="19"/>
        <v>3035</v>
      </c>
      <c r="F204" s="49">
        <f t="shared" si="20"/>
        <v>3662</v>
      </c>
      <c r="G204" s="49">
        <f t="shared" si="21"/>
        <v>4210</v>
      </c>
      <c r="H204" s="6">
        <f t="shared" si="22"/>
        <v>4698</v>
      </c>
      <c r="I204" s="55">
        <f t="shared" si="23"/>
        <v>5183</v>
      </c>
      <c r="J204" s="65" t="str">
        <f>Table1[[#This Row],[Area]]</f>
        <v>WASHINGTON</v>
      </c>
      <c r="K204" s="68">
        <f>Table1[[#This Row],[AMI]]</f>
        <v>1.45</v>
      </c>
      <c r="L204" s="27">
        <f>$L$195*Table1[[#This Row],[AMI]]</f>
        <v>113390</v>
      </c>
      <c r="M204" s="27">
        <f>$M$195*Table1[[#This Row],[AMI]]</f>
        <v>129485</v>
      </c>
      <c r="N204" s="27">
        <f>$N$195*Table1[[#This Row],[AMI]]</f>
        <v>146508</v>
      </c>
      <c r="O204" s="27">
        <f>$O$195*Table1[[#This Row],[AMI]]</f>
        <v>161965</v>
      </c>
      <c r="P204" s="27">
        <f>$P$195*Table1[[#This Row],[AMI]]</f>
        <v>174870</v>
      </c>
      <c r="Q204" s="27">
        <f>$Q$195*Table1[[#This Row],[AMI]]</f>
        <v>187920</v>
      </c>
      <c r="R204" s="27">
        <f>$R$195*Table1[[#This Row],[AMI]]</f>
        <v>200825</v>
      </c>
      <c r="S204" s="27">
        <f>$S$195*Table1[[#This Row],[AMI]]</f>
        <v>213875</v>
      </c>
    </row>
    <row r="205" spans="2:19" ht="15" thickBot="1" x14ac:dyDescent="0.35">
      <c r="B205" s="56" t="s">
        <v>26</v>
      </c>
      <c r="C205" s="57">
        <v>1.5</v>
      </c>
      <c r="D205" s="59">
        <f t="shared" si="18"/>
        <v>2932</v>
      </c>
      <c r="E205" s="59">
        <f t="shared" si="19"/>
        <v>3140</v>
      </c>
      <c r="F205" s="59">
        <f t="shared" si="20"/>
        <v>3789</v>
      </c>
      <c r="G205" s="59">
        <f t="shared" si="21"/>
        <v>4355</v>
      </c>
      <c r="H205" s="60">
        <f t="shared" si="22"/>
        <v>4860</v>
      </c>
      <c r="I205" s="61">
        <f t="shared" si="23"/>
        <v>5362</v>
      </c>
      <c r="J205" s="66" t="str">
        <f>Table1[[#This Row],[Area]]</f>
        <v>WASHINGTON</v>
      </c>
      <c r="K205" s="69">
        <f>Table1[[#This Row],[AMI]]</f>
        <v>1.5</v>
      </c>
      <c r="L205" s="58">
        <f>$L$195*Table1[[#This Row],[AMI]]</f>
        <v>117300</v>
      </c>
      <c r="M205" s="58">
        <f>$M$195*Table1[[#This Row],[AMI]]</f>
        <v>133950</v>
      </c>
      <c r="N205" s="58">
        <f>$N$195*Table1[[#This Row],[AMI]]</f>
        <v>151560</v>
      </c>
      <c r="O205" s="58">
        <f>$O$195*Table1[[#This Row],[AMI]]</f>
        <v>167550</v>
      </c>
      <c r="P205" s="58">
        <f>$P$195*Table1[[#This Row],[AMI]]</f>
        <v>180900</v>
      </c>
      <c r="Q205" s="58">
        <f>$Q$195*Table1[[#This Row],[AMI]]</f>
        <v>194400</v>
      </c>
      <c r="R205" s="58">
        <f>$R$195*Table1[[#This Row],[AMI]]</f>
        <v>207750</v>
      </c>
      <c r="S205" s="58">
        <f>$S$195*Table1[[#This Row],[AMI]]</f>
        <v>221250</v>
      </c>
    </row>
    <row r="206" spans="2:19" x14ac:dyDescent="0.3">
      <c r="B206" s="50" t="s">
        <v>64</v>
      </c>
      <c r="C206" s="51">
        <v>0.3</v>
      </c>
      <c r="D206" s="9">
        <f t="shared" si="18"/>
        <v>586</v>
      </c>
      <c r="E206" s="9">
        <f t="shared" si="19"/>
        <v>628</v>
      </c>
      <c r="F206" s="9">
        <f t="shared" si="20"/>
        <v>757</v>
      </c>
      <c r="G206" s="9">
        <f t="shared" si="21"/>
        <v>871</v>
      </c>
      <c r="H206" s="8">
        <f t="shared" si="22"/>
        <v>972</v>
      </c>
      <c r="I206" s="53">
        <f t="shared" si="23"/>
        <v>1072</v>
      </c>
      <c r="J206" s="64" t="str">
        <f>Table1[[#This Row],[Area]]</f>
        <v>Windham</v>
      </c>
      <c r="K206" s="67">
        <f>Table1[[#This Row],[AMI]]</f>
        <v>0.3</v>
      </c>
      <c r="L206" s="52">
        <f>L$217*Table1[[#This Row],[AMI]]</f>
        <v>23460</v>
      </c>
      <c r="M206" s="52">
        <f>M$217*Table1[[#This Row],[AMI]]</f>
        <v>26790</v>
      </c>
      <c r="N206" s="52">
        <f>N$217*Table1[[#This Row],[AMI]]</f>
        <v>30312</v>
      </c>
      <c r="O206" s="52">
        <f>O$217*Table1[[#This Row],[AMI]]</f>
        <v>33510</v>
      </c>
      <c r="P206" s="52">
        <f>P$217*Table1[[#This Row],[AMI]]</f>
        <v>36180</v>
      </c>
      <c r="Q206" s="52">
        <f>Q$217*Table1[[#This Row],[AMI]]</f>
        <v>38880</v>
      </c>
      <c r="R206" s="52">
        <f>R$217*Table1[[#This Row],[AMI]]</f>
        <v>41550</v>
      </c>
      <c r="S206" s="52">
        <f>S$217*Table1[[#This Row],[AMI]]</f>
        <v>44250</v>
      </c>
    </row>
    <row r="207" spans="2:19" x14ac:dyDescent="0.3">
      <c r="B207" s="54" t="s">
        <v>64</v>
      </c>
      <c r="C207" s="5">
        <v>0.5</v>
      </c>
      <c r="D207" s="49">
        <f t="shared" si="18"/>
        <v>977</v>
      </c>
      <c r="E207" s="49">
        <f t="shared" si="19"/>
        <v>1046</v>
      </c>
      <c r="F207" s="49">
        <f t="shared" si="20"/>
        <v>1263</v>
      </c>
      <c r="G207" s="49">
        <f t="shared" si="21"/>
        <v>1451</v>
      </c>
      <c r="H207" s="6">
        <f t="shared" si="22"/>
        <v>1620</v>
      </c>
      <c r="I207" s="55">
        <f t="shared" si="23"/>
        <v>1787</v>
      </c>
      <c r="J207" s="65" t="str">
        <f>Table1[[#This Row],[Area]]</f>
        <v>Windham</v>
      </c>
      <c r="K207" s="68">
        <f>Table1[[#This Row],[AMI]]</f>
        <v>0.5</v>
      </c>
      <c r="L207" s="27">
        <f>L$217*Table1[[#This Row],[AMI]]</f>
        <v>39100</v>
      </c>
      <c r="M207" s="27">
        <f>M$217*Table1[[#This Row],[AMI]]</f>
        <v>44650</v>
      </c>
      <c r="N207" s="27">
        <f>N$217*Table1[[#This Row],[AMI]]</f>
        <v>50520</v>
      </c>
      <c r="O207" s="27">
        <f>O$217*Table1[[#This Row],[AMI]]</f>
        <v>55850</v>
      </c>
      <c r="P207" s="27">
        <f>P$217*Table1[[#This Row],[AMI]]</f>
        <v>60300</v>
      </c>
      <c r="Q207" s="27">
        <f>Q$217*Table1[[#This Row],[AMI]]</f>
        <v>64800</v>
      </c>
      <c r="R207" s="27">
        <f>R$217*Table1[[#This Row],[AMI]]</f>
        <v>69250</v>
      </c>
      <c r="S207" s="27">
        <f>S$217*Table1[[#This Row],[AMI]]</f>
        <v>73750</v>
      </c>
    </row>
    <row r="208" spans="2:19" x14ac:dyDescent="0.3">
      <c r="B208" s="54" t="s">
        <v>64</v>
      </c>
      <c r="C208" s="5">
        <v>0.55000000000000004</v>
      </c>
      <c r="D208" s="49">
        <f t="shared" si="18"/>
        <v>1075</v>
      </c>
      <c r="E208" s="49">
        <f t="shared" si="19"/>
        <v>1151</v>
      </c>
      <c r="F208" s="49">
        <f t="shared" si="20"/>
        <v>1389</v>
      </c>
      <c r="G208" s="49">
        <f t="shared" si="21"/>
        <v>1597</v>
      </c>
      <c r="H208" s="6">
        <f t="shared" si="22"/>
        <v>1782</v>
      </c>
      <c r="I208" s="55">
        <f t="shared" si="23"/>
        <v>1966</v>
      </c>
      <c r="J208" s="65" t="str">
        <f>Table1[[#This Row],[Area]]</f>
        <v>Windham</v>
      </c>
      <c r="K208" s="68">
        <f>Table1[[#This Row],[AMI]]</f>
        <v>0.55000000000000004</v>
      </c>
      <c r="L208" s="27">
        <f>L$217*Table1[[#This Row],[AMI]]</f>
        <v>43010</v>
      </c>
      <c r="M208" s="27">
        <f>M$217*Table1[[#This Row],[AMI]]</f>
        <v>49115.000000000007</v>
      </c>
      <c r="N208" s="27">
        <f>N$217*Table1[[#This Row],[AMI]]</f>
        <v>55572.000000000007</v>
      </c>
      <c r="O208" s="27">
        <f>O$217*Table1[[#This Row],[AMI]]</f>
        <v>61435.000000000007</v>
      </c>
      <c r="P208" s="27">
        <f>P$217*Table1[[#This Row],[AMI]]</f>
        <v>66330</v>
      </c>
      <c r="Q208" s="27">
        <f>Q$217*Table1[[#This Row],[AMI]]</f>
        <v>71280</v>
      </c>
      <c r="R208" s="27">
        <f>R$217*Table1[[#This Row],[AMI]]</f>
        <v>76175</v>
      </c>
      <c r="S208" s="27">
        <f>S$217*Table1[[#This Row],[AMI]]</f>
        <v>81125</v>
      </c>
    </row>
    <row r="209" spans="2:19" x14ac:dyDescent="0.3">
      <c r="B209" s="54" t="s">
        <v>64</v>
      </c>
      <c r="C209" s="5">
        <v>0.6</v>
      </c>
      <c r="D209" s="49">
        <f t="shared" si="18"/>
        <v>1173</v>
      </c>
      <c r="E209" s="49">
        <f t="shared" si="19"/>
        <v>1256</v>
      </c>
      <c r="F209" s="49">
        <f t="shared" si="20"/>
        <v>1515</v>
      </c>
      <c r="G209" s="49">
        <f t="shared" si="21"/>
        <v>1742</v>
      </c>
      <c r="H209" s="6">
        <f t="shared" si="22"/>
        <v>1944</v>
      </c>
      <c r="I209" s="55">
        <f t="shared" si="23"/>
        <v>2145</v>
      </c>
      <c r="J209" s="65" t="str">
        <f>Table1[[#This Row],[Area]]</f>
        <v>Windham</v>
      </c>
      <c r="K209" s="68">
        <f>Table1[[#This Row],[AMI]]</f>
        <v>0.6</v>
      </c>
      <c r="L209" s="27">
        <f>L$217*Table1[[#This Row],[AMI]]</f>
        <v>46920</v>
      </c>
      <c r="M209" s="27">
        <f>M$217*Table1[[#This Row],[AMI]]</f>
        <v>53580</v>
      </c>
      <c r="N209" s="27">
        <f>N$217*Table1[[#This Row],[AMI]]</f>
        <v>60624</v>
      </c>
      <c r="O209" s="27">
        <f>O$217*Table1[[#This Row],[AMI]]</f>
        <v>67020</v>
      </c>
      <c r="P209" s="27">
        <f>P$217*Table1[[#This Row],[AMI]]</f>
        <v>72360</v>
      </c>
      <c r="Q209" s="27">
        <f>Q$217*Table1[[#This Row],[AMI]]</f>
        <v>77760</v>
      </c>
      <c r="R209" s="27">
        <f>R$217*Table1[[#This Row],[AMI]]</f>
        <v>83100</v>
      </c>
      <c r="S209" s="27">
        <f>S$217*Table1[[#This Row],[AMI]]</f>
        <v>88500</v>
      </c>
    </row>
    <row r="210" spans="2:19" x14ac:dyDescent="0.3">
      <c r="B210" s="54" t="s">
        <v>64</v>
      </c>
      <c r="C210" s="5">
        <v>0.65</v>
      </c>
      <c r="D210" s="49">
        <f t="shared" si="18"/>
        <v>1270</v>
      </c>
      <c r="E210" s="49">
        <f t="shared" si="19"/>
        <v>1360</v>
      </c>
      <c r="F210" s="49">
        <f t="shared" si="20"/>
        <v>1641</v>
      </c>
      <c r="G210" s="49">
        <f t="shared" si="21"/>
        <v>1887</v>
      </c>
      <c r="H210" s="6">
        <f t="shared" si="22"/>
        <v>2106</v>
      </c>
      <c r="I210" s="55">
        <f t="shared" si="23"/>
        <v>2323</v>
      </c>
      <c r="J210" s="65" t="str">
        <f>Table1[[#This Row],[Area]]</f>
        <v>Windham</v>
      </c>
      <c r="K210" s="68">
        <f>Table1[[#This Row],[AMI]]</f>
        <v>0.65</v>
      </c>
      <c r="L210" s="27">
        <f>L$217*Table1[[#This Row],[AMI]]</f>
        <v>50830</v>
      </c>
      <c r="M210" s="27">
        <f>M$217*Table1[[#This Row],[AMI]]</f>
        <v>58045</v>
      </c>
      <c r="N210" s="27">
        <f>N$217*Table1[[#This Row],[AMI]]</f>
        <v>65676</v>
      </c>
      <c r="O210" s="27">
        <f>O$217*Table1[[#This Row],[AMI]]</f>
        <v>72605</v>
      </c>
      <c r="P210" s="27">
        <f>P$217*Table1[[#This Row],[AMI]]</f>
        <v>78390</v>
      </c>
      <c r="Q210" s="27">
        <f>Q$217*Table1[[#This Row],[AMI]]</f>
        <v>84240</v>
      </c>
      <c r="R210" s="27">
        <f>R$217*Table1[[#This Row],[AMI]]</f>
        <v>90025</v>
      </c>
      <c r="S210" s="27">
        <f>S$217*Table1[[#This Row],[AMI]]</f>
        <v>95875</v>
      </c>
    </row>
    <row r="211" spans="2:19" x14ac:dyDescent="0.3">
      <c r="B211" s="54" t="s">
        <v>64</v>
      </c>
      <c r="C211" s="5">
        <v>0.7</v>
      </c>
      <c r="D211" s="49">
        <f t="shared" si="18"/>
        <v>1368</v>
      </c>
      <c r="E211" s="49">
        <f t="shared" si="19"/>
        <v>1465</v>
      </c>
      <c r="F211" s="49">
        <f t="shared" si="20"/>
        <v>1768</v>
      </c>
      <c r="G211" s="49">
        <f t="shared" si="21"/>
        <v>2032</v>
      </c>
      <c r="H211" s="6">
        <f t="shared" si="22"/>
        <v>2268</v>
      </c>
      <c r="I211" s="55">
        <f t="shared" si="23"/>
        <v>2502</v>
      </c>
      <c r="J211" s="65" t="str">
        <f>Table1[[#This Row],[Area]]</f>
        <v>Windham</v>
      </c>
      <c r="K211" s="68">
        <f>Table1[[#This Row],[AMI]]</f>
        <v>0.7</v>
      </c>
      <c r="L211" s="27">
        <f>L$217*Table1[[#This Row],[AMI]]</f>
        <v>54740</v>
      </c>
      <c r="M211" s="27">
        <f>M$217*Table1[[#This Row],[AMI]]</f>
        <v>62509.999999999993</v>
      </c>
      <c r="N211" s="27">
        <f>N$217*Table1[[#This Row],[AMI]]</f>
        <v>70728</v>
      </c>
      <c r="O211" s="27">
        <f>O$217*Table1[[#This Row],[AMI]]</f>
        <v>78190</v>
      </c>
      <c r="P211" s="27">
        <f>P$217*Table1[[#This Row],[AMI]]</f>
        <v>84420</v>
      </c>
      <c r="Q211" s="27">
        <f>Q$217*Table1[[#This Row],[AMI]]</f>
        <v>90720</v>
      </c>
      <c r="R211" s="27">
        <f>R$217*Table1[[#This Row],[AMI]]</f>
        <v>96950</v>
      </c>
      <c r="S211" s="27">
        <f>S$217*Table1[[#This Row],[AMI]]</f>
        <v>103250</v>
      </c>
    </row>
    <row r="212" spans="2:19" x14ac:dyDescent="0.3">
      <c r="B212" s="54" t="s">
        <v>64</v>
      </c>
      <c r="C212" s="5">
        <v>0.75</v>
      </c>
      <c r="D212" s="49">
        <f t="shared" si="18"/>
        <v>1466</v>
      </c>
      <c r="E212" s="49">
        <f t="shared" si="19"/>
        <v>1570</v>
      </c>
      <c r="F212" s="49">
        <f t="shared" si="20"/>
        <v>1894</v>
      </c>
      <c r="G212" s="49">
        <f t="shared" si="21"/>
        <v>2177</v>
      </c>
      <c r="H212" s="6">
        <f t="shared" si="22"/>
        <v>2430</v>
      </c>
      <c r="I212" s="55">
        <f t="shared" si="23"/>
        <v>2681</v>
      </c>
      <c r="J212" s="65" t="str">
        <f>Table1[[#This Row],[Area]]</f>
        <v>Windham</v>
      </c>
      <c r="K212" s="68">
        <f>Table1[[#This Row],[AMI]]</f>
        <v>0.75</v>
      </c>
      <c r="L212" s="27">
        <f>L$217*Table1[[#This Row],[AMI]]</f>
        <v>58650</v>
      </c>
      <c r="M212" s="27">
        <f>M$217*Table1[[#This Row],[AMI]]</f>
        <v>66975</v>
      </c>
      <c r="N212" s="27">
        <f>N$217*Table1[[#This Row],[AMI]]</f>
        <v>75780</v>
      </c>
      <c r="O212" s="27">
        <f>O$217*Table1[[#This Row],[AMI]]</f>
        <v>83775</v>
      </c>
      <c r="P212" s="27">
        <f>P$217*Table1[[#This Row],[AMI]]</f>
        <v>90450</v>
      </c>
      <c r="Q212" s="27">
        <f>Q$217*Table1[[#This Row],[AMI]]</f>
        <v>97200</v>
      </c>
      <c r="R212" s="27">
        <f>R$217*Table1[[#This Row],[AMI]]</f>
        <v>103875</v>
      </c>
      <c r="S212" s="27">
        <f>S$217*Table1[[#This Row],[AMI]]</f>
        <v>110625</v>
      </c>
    </row>
    <row r="213" spans="2:19" x14ac:dyDescent="0.3">
      <c r="B213" s="54" t="s">
        <v>64</v>
      </c>
      <c r="C213" s="5">
        <v>0.8</v>
      </c>
      <c r="D213" s="49">
        <f t="shared" si="18"/>
        <v>1564</v>
      </c>
      <c r="E213" s="49">
        <f t="shared" si="19"/>
        <v>1675</v>
      </c>
      <c r="F213" s="49">
        <f t="shared" si="20"/>
        <v>2020</v>
      </c>
      <c r="G213" s="49">
        <f t="shared" si="21"/>
        <v>2323</v>
      </c>
      <c r="H213" s="6">
        <f t="shared" si="22"/>
        <v>2592</v>
      </c>
      <c r="I213" s="55">
        <f t="shared" si="23"/>
        <v>2860</v>
      </c>
      <c r="J213" s="65" t="str">
        <f>Table1[[#This Row],[Area]]</f>
        <v>Windham</v>
      </c>
      <c r="K213" s="68">
        <f>Table1[[#This Row],[AMI]]</f>
        <v>0.8</v>
      </c>
      <c r="L213" s="27">
        <f>L$217*Table1[[#This Row],[AMI]]</f>
        <v>62560</v>
      </c>
      <c r="M213" s="27">
        <f>M$217*Table1[[#This Row],[AMI]]</f>
        <v>71440</v>
      </c>
      <c r="N213" s="27">
        <f>N$217*Table1[[#This Row],[AMI]]</f>
        <v>80832</v>
      </c>
      <c r="O213" s="27">
        <f>O$217*Table1[[#This Row],[AMI]]</f>
        <v>89360</v>
      </c>
      <c r="P213" s="27">
        <f>P$217*Table1[[#This Row],[AMI]]</f>
        <v>96480</v>
      </c>
      <c r="Q213" s="27">
        <f>Q$217*Table1[[#This Row],[AMI]]</f>
        <v>103680</v>
      </c>
      <c r="R213" s="27">
        <f>R$217*Table1[[#This Row],[AMI]]</f>
        <v>110800</v>
      </c>
      <c r="S213" s="27">
        <f>S$217*Table1[[#This Row],[AMI]]</f>
        <v>118000</v>
      </c>
    </row>
    <row r="214" spans="2:19" x14ac:dyDescent="0.3">
      <c r="B214" s="54" t="s">
        <v>64</v>
      </c>
      <c r="C214" s="5">
        <v>0.85</v>
      </c>
      <c r="D214" s="49">
        <f t="shared" si="18"/>
        <v>1661</v>
      </c>
      <c r="E214" s="49">
        <f t="shared" si="19"/>
        <v>1779</v>
      </c>
      <c r="F214" s="49">
        <f t="shared" si="20"/>
        <v>2147</v>
      </c>
      <c r="G214" s="49">
        <f t="shared" si="21"/>
        <v>2468</v>
      </c>
      <c r="H214" s="6">
        <f t="shared" si="22"/>
        <v>2754</v>
      </c>
      <c r="I214" s="55">
        <f t="shared" si="23"/>
        <v>3038</v>
      </c>
      <c r="J214" s="65" t="str">
        <f>Table1[[#This Row],[Area]]</f>
        <v>Windham</v>
      </c>
      <c r="K214" s="68">
        <f>Table1[[#This Row],[AMI]]</f>
        <v>0.85</v>
      </c>
      <c r="L214" s="27">
        <f>L$217*Table1[[#This Row],[AMI]]</f>
        <v>66470</v>
      </c>
      <c r="M214" s="27">
        <f>M$217*Table1[[#This Row],[AMI]]</f>
        <v>75905</v>
      </c>
      <c r="N214" s="27">
        <f>N$217*Table1[[#This Row],[AMI]]</f>
        <v>85884</v>
      </c>
      <c r="O214" s="27">
        <f>O$217*Table1[[#This Row],[AMI]]</f>
        <v>94945</v>
      </c>
      <c r="P214" s="27">
        <f>P$217*Table1[[#This Row],[AMI]]</f>
        <v>102510</v>
      </c>
      <c r="Q214" s="27">
        <f>Q$217*Table1[[#This Row],[AMI]]</f>
        <v>110160</v>
      </c>
      <c r="R214" s="27">
        <f>R$217*Table1[[#This Row],[AMI]]</f>
        <v>117725</v>
      </c>
      <c r="S214" s="27">
        <f>S$217*Table1[[#This Row],[AMI]]</f>
        <v>125375</v>
      </c>
    </row>
    <row r="215" spans="2:19" x14ac:dyDescent="0.3">
      <c r="B215" s="54" t="s">
        <v>64</v>
      </c>
      <c r="C215" s="5">
        <v>0.9</v>
      </c>
      <c r="D215" s="49">
        <f t="shared" si="18"/>
        <v>1759</v>
      </c>
      <c r="E215" s="49">
        <f t="shared" si="19"/>
        <v>1884</v>
      </c>
      <c r="F215" s="49">
        <f t="shared" si="20"/>
        <v>2273</v>
      </c>
      <c r="G215" s="49">
        <f t="shared" si="21"/>
        <v>2613</v>
      </c>
      <c r="H215" s="6">
        <f t="shared" si="22"/>
        <v>2916</v>
      </c>
      <c r="I215" s="55">
        <f t="shared" si="23"/>
        <v>3217</v>
      </c>
      <c r="J215" s="65" t="str">
        <f>Table1[[#This Row],[Area]]</f>
        <v>Windham</v>
      </c>
      <c r="K215" s="68">
        <f>Table1[[#This Row],[AMI]]</f>
        <v>0.9</v>
      </c>
      <c r="L215" s="27">
        <f>L$217*Table1[[#This Row],[AMI]]</f>
        <v>70380</v>
      </c>
      <c r="M215" s="27">
        <f>M$217*Table1[[#This Row],[AMI]]</f>
        <v>80370</v>
      </c>
      <c r="N215" s="27">
        <f>N$217*Table1[[#This Row],[AMI]]</f>
        <v>90936</v>
      </c>
      <c r="O215" s="27">
        <f>O$217*Table1[[#This Row],[AMI]]</f>
        <v>100530</v>
      </c>
      <c r="P215" s="27">
        <f>P$217*Table1[[#This Row],[AMI]]</f>
        <v>108540</v>
      </c>
      <c r="Q215" s="27">
        <f>Q$217*Table1[[#This Row],[AMI]]</f>
        <v>116640</v>
      </c>
      <c r="R215" s="27">
        <f>R$217*Table1[[#This Row],[AMI]]</f>
        <v>124650</v>
      </c>
      <c r="S215" s="27">
        <f>S$217*Table1[[#This Row],[AMI]]</f>
        <v>132750</v>
      </c>
    </row>
    <row r="216" spans="2:19" x14ac:dyDescent="0.3">
      <c r="B216" s="54" t="s">
        <v>64</v>
      </c>
      <c r="C216" s="5">
        <v>0.95</v>
      </c>
      <c r="D216" s="49">
        <f t="shared" si="18"/>
        <v>1857</v>
      </c>
      <c r="E216" s="49">
        <f t="shared" si="19"/>
        <v>1989</v>
      </c>
      <c r="F216" s="49">
        <f t="shared" si="20"/>
        <v>2399</v>
      </c>
      <c r="G216" s="49">
        <f t="shared" si="21"/>
        <v>2758</v>
      </c>
      <c r="H216" s="6">
        <f t="shared" si="22"/>
        <v>3078</v>
      </c>
      <c r="I216" s="55">
        <f t="shared" si="23"/>
        <v>3396</v>
      </c>
      <c r="J216" s="65" t="str">
        <f>Table1[[#This Row],[Area]]</f>
        <v>Windham</v>
      </c>
      <c r="K216" s="68">
        <f>Table1[[#This Row],[AMI]]</f>
        <v>0.95</v>
      </c>
      <c r="L216" s="27">
        <f>L$217*Table1[[#This Row],[AMI]]</f>
        <v>74290</v>
      </c>
      <c r="M216" s="27">
        <f>M$217*Table1[[#This Row],[AMI]]</f>
        <v>84835</v>
      </c>
      <c r="N216" s="27">
        <f>N$217*Table1[[#This Row],[AMI]]</f>
        <v>95988</v>
      </c>
      <c r="O216" s="27">
        <f>O$217*Table1[[#This Row],[AMI]]</f>
        <v>106115</v>
      </c>
      <c r="P216" s="27">
        <f>P$217*Table1[[#This Row],[AMI]]</f>
        <v>114570</v>
      </c>
      <c r="Q216" s="27">
        <f>Q$217*Table1[[#This Row],[AMI]]</f>
        <v>123120</v>
      </c>
      <c r="R216" s="27">
        <f>R$217*Table1[[#This Row],[AMI]]</f>
        <v>131575</v>
      </c>
      <c r="S216" s="27">
        <f>S$217*Table1[[#This Row],[AMI]]</f>
        <v>140125</v>
      </c>
    </row>
    <row r="217" spans="2:19" x14ac:dyDescent="0.3">
      <c r="B217" s="54" t="s">
        <v>64</v>
      </c>
      <c r="C217" s="44">
        <v>1</v>
      </c>
      <c r="D217" s="49">
        <f t="shared" si="18"/>
        <v>1955</v>
      </c>
      <c r="E217" s="49">
        <f t="shared" si="19"/>
        <v>2093</v>
      </c>
      <c r="F217" s="49">
        <f t="shared" si="20"/>
        <v>2526</v>
      </c>
      <c r="G217" s="49">
        <f t="shared" si="21"/>
        <v>2903</v>
      </c>
      <c r="H217" s="6">
        <f t="shared" si="22"/>
        <v>3240</v>
      </c>
      <c r="I217" s="55">
        <f t="shared" si="23"/>
        <v>3575</v>
      </c>
      <c r="J217" s="65" t="str">
        <f>Table1[[#This Row],[Area]]</f>
        <v>Windham</v>
      </c>
      <c r="K217" s="68">
        <f>Table1[[#This Row],[AMI]]</f>
        <v>1</v>
      </c>
      <c r="L217" s="45">
        <v>78200</v>
      </c>
      <c r="M217" s="45">
        <v>89300</v>
      </c>
      <c r="N217" s="45">
        <v>101040</v>
      </c>
      <c r="O217" s="45">
        <v>111700</v>
      </c>
      <c r="P217" s="45">
        <v>120600</v>
      </c>
      <c r="Q217" s="45">
        <v>129600</v>
      </c>
      <c r="R217" s="45">
        <v>138500</v>
      </c>
      <c r="S217" s="45">
        <v>147500</v>
      </c>
    </row>
    <row r="218" spans="2:19" x14ac:dyDescent="0.3">
      <c r="B218" s="54" t="s">
        <v>64</v>
      </c>
      <c r="C218" s="5">
        <v>1.05</v>
      </c>
      <c r="D218" s="49">
        <f t="shared" si="18"/>
        <v>2052</v>
      </c>
      <c r="E218" s="49">
        <f t="shared" si="19"/>
        <v>2198</v>
      </c>
      <c r="F218" s="49">
        <f t="shared" si="20"/>
        <v>2652</v>
      </c>
      <c r="G218" s="49">
        <f t="shared" si="21"/>
        <v>3048</v>
      </c>
      <c r="H218" s="6">
        <f t="shared" si="22"/>
        <v>3402</v>
      </c>
      <c r="I218" s="55">
        <f t="shared" si="23"/>
        <v>3753</v>
      </c>
      <c r="J218" s="65" t="str">
        <f>Table1[[#This Row],[Area]]</f>
        <v>Windham</v>
      </c>
      <c r="K218" s="68">
        <f>Table1[[#This Row],[AMI]]</f>
        <v>1.05</v>
      </c>
      <c r="L218" s="27">
        <f>L$217*Table1[[#This Row],[AMI]]</f>
        <v>82110</v>
      </c>
      <c r="M218" s="27">
        <f>M$217*Table1[[#This Row],[AMI]]</f>
        <v>93765</v>
      </c>
      <c r="N218" s="27">
        <f>N$217*Table1[[#This Row],[AMI]]</f>
        <v>106092</v>
      </c>
      <c r="O218" s="27">
        <f>O$217*Table1[[#This Row],[AMI]]</f>
        <v>117285</v>
      </c>
      <c r="P218" s="27">
        <f>P$217*Table1[[#This Row],[AMI]]</f>
        <v>126630</v>
      </c>
      <c r="Q218" s="27">
        <f>Q$217*Table1[[#This Row],[AMI]]</f>
        <v>136080</v>
      </c>
      <c r="R218" s="27">
        <f>R$217*Table1[[#This Row],[AMI]]</f>
        <v>145425</v>
      </c>
      <c r="S218" s="27">
        <f>S$217*Table1[[#This Row],[AMI]]</f>
        <v>154875</v>
      </c>
    </row>
    <row r="219" spans="2:19" x14ac:dyDescent="0.3">
      <c r="B219" s="54" t="s">
        <v>64</v>
      </c>
      <c r="C219" s="5">
        <v>1.1000000000000001</v>
      </c>
      <c r="D219" s="49">
        <f t="shared" si="18"/>
        <v>2150</v>
      </c>
      <c r="E219" s="49">
        <f t="shared" si="19"/>
        <v>2303</v>
      </c>
      <c r="F219" s="49">
        <f t="shared" si="20"/>
        <v>2778</v>
      </c>
      <c r="G219" s="49">
        <f t="shared" si="21"/>
        <v>3194</v>
      </c>
      <c r="H219" s="6">
        <f t="shared" si="22"/>
        <v>3564</v>
      </c>
      <c r="I219" s="55">
        <f t="shared" si="23"/>
        <v>3932</v>
      </c>
      <c r="J219" s="65" t="str">
        <f>Table1[[#This Row],[Area]]</f>
        <v>Windham</v>
      </c>
      <c r="K219" s="68">
        <f>Table1[[#This Row],[AMI]]</f>
        <v>1.1000000000000001</v>
      </c>
      <c r="L219" s="27">
        <f>L$217*Table1[[#This Row],[AMI]]</f>
        <v>86020</v>
      </c>
      <c r="M219" s="27">
        <f>M$217*Table1[[#This Row],[AMI]]</f>
        <v>98230.000000000015</v>
      </c>
      <c r="N219" s="27">
        <f>N$217*Table1[[#This Row],[AMI]]</f>
        <v>111144.00000000001</v>
      </c>
      <c r="O219" s="27">
        <f>O$217*Table1[[#This Row],[AMI]]</f>
        <v>122870.00000000001</v>
      </c>
      <c r="P219" s="27">
        <f>P$217*Table1[[#This Row],[AMI]]</f>
        <v>132660</v>
      </c>
      <c r="Q219" s="27">
        <f>Q$217*Table1[[#This Row],[AMI]]</f>
        <v>142560</v>
      </c>
      <c r="R219" s="27">
        <f>R$217*Table1[[#This Row],[AMI]]</f>
        <v>152350</v>
      </c>
      <c r="S219" s="27">
        <f>S$217*Table1[[#This Row],[AMI]]</f>
        <v>162250</v>
      </c>
    </row>
    <row r="220" spans="2:19" x14ac:dyDescent="0.3">
      <c r="B220" s="54" t="s">
        <v>64</v>
      </c>
      <c r="C220" s="5">
        <v>1.1499999999999999</v>
      </c>
      <c r="D220" s="49">
        <f t="shared" si="18"/>
        <v>2248</v>
      </c>
      <c r="E220" s="49">
        <f t="shared" si="19"/>
        <v>2407</v>
      </c>
      <c r="F220" s="49">
        <f t="shared" si="20"/>
        <v>2904</v>
      </c>
      <c r="G220" s="49">
        <f t="shared" si="21"/>
        <v>3339</v>
      </c>
      <c r="H220" s="6">
        <f t="shared" si="22"/>
        <v>3726</v>
      </c>
      <c r="I220" s="55">
        <f t="shared" si="23"/>
        <v>4111</v>
      </c>
      <c r="J220" s="65" t="str">
        <f>Table1[[#This Row],[Area]]</f>
        <v>Windham</v>
      </c>
      <c r="K220" s="68">
        <f>Table1[[#This Row],[AMI]]</f>
        <v>1.1499999999999999</v>
      </c>
      <c r="L220" s="27">
        <f>L$217*Table1[[#This Row],[AMI]]</f>
        <v>89930</v>
      </c>
      <c r="M220" s="27">
        <f>M$217*Table1[[#This Row],[AMI]]</f>
        <v>102694.99999999999</v>
      </c>
      <c r="N220" s="27">
        <f>N$217*Table1[[#This Row],[AMI]]</f>
        <v>116195.99999999999</v>
      </c>
      <c r="O220" s="27">
        <f>O$217*Table1[[#This Row],[AMI]]</f>
        <v>128454.99999999999</v>
      </c>
      <c r="P220" s="27">
        <f>P$217*Table1[[#This Row],[AMI]]</f>
        <v>138690</v>
      </c>
      <c r="Q220" s="27">
        <f>Q$217*Table1[[#This Row],[AMI]]</f>
        <v>149040</v>
      </c>
      <c r="R220" s="27">
        <f>R$217*Table1[[#This Row],[AMI]]</f>
        <v>159275</v>
      </c>
      <c r="S220" s="27">
        <f>S$217*Table1[[#This Row],[AMI]]</f>
        <v>169625</v>
      </c>
    </row>
    <row r="221" spans="2:19" x14ac:dyDescent="0.3">
      <c r="B221" s="54" t="s">
        <v>64</v>
      </c>
      <c r="C221" s="5">
        <v>1.2</v>
      </c>
      <c r="D221" s="49">
        <f t="shared" si="18"/>
        <v>2346</v>
      </c>
      <c r="E221" s="49">
        <f t="shared" si="19"/>
        <v>2512</v>
      </c>
      <c r="F221" s="49">
        <f t="shared" si="20"/>
        <v>3031</v>
      </c>
      <c r="G221" s="49">
        <f t="shared" si="21"/>
        <v>3484</v>
      </c>
      <c r="H221" s="6">
        <f t="shared" si="22"/>
        <v>3888</v>
      </c>
      <c r="I221" s="55">
        <f t="shared" si="23"/>
        <v>4290</v>
      </c>
      <c r="J221" s="65" t="str">
        <f>Table1[[#This Row],[Area]]</f>
        <v>Windham</v>
      </c>
      <c r="K221" s="68">
        <f>Table1[[#This Row],[AMI]]</f>
        <v>1.2</v>
      </c>
      <c r="L221" s="27">
        <f>L$217*Table1[[#This Row],[AMI]]</f>
        <v>93840</v>
      </c>
      <c r="M221" s="27">
        <f>M$217*Table1[[#This Row],[AMI]]</f>
        <v>107160</v>
      </c>
      <c r="N221" s="27">
        <f>N$217*Table1[[#This Row],[AMI]]</f>
        <v>121248</v>
      </c>
      <c r="O221" s="27">
        <f>O$217*Table1[[#This Row],[AMI]]</f>
        <v>134040</v>
      </c>
      <c r="P221" s="27">
        <f>P$217*Table1[[#This Row],[AMI]]</f>
        <v>144720</v>
      </c>
      <c r="Q221" s="27">
        <f>Q$217*Table1[[#This Row],[AMI]]</f>
        <v>155520</v>
      </c>
      <c r="R221" s="27">
        <f>R$217*Table1[[#This Row],[AMI]]</f>
        <v>166200</v>
      </c>
      <c r="S221" s="27">
        <f>S$217*Table1[[#This Row],[AMI]]</f>
        <v>177000</v>
      </c>
    </row>
    <row r="222" spans="2:19" x14ac:dyDescent="0.3">
      <c r="B222" s="54" t="s">
        <v>64</v>
      </c>
      <c r="C222" s="5">
        <v>1.25</v>
      </c>
      <c r="D222" s="49">
        <f t="shared" si="18"/>
        <v>2443</v>
      </c>
      <c r="E222" s="49">
        <f t="shared" si="19"/>
        <v>2617</v>
      </c>
      <c r="F222" s="49">
        <f t="shared" si="20"/>
        <v>3157</v>
      </c>
      <c r="G222" s="49">
        <f t="shared" si="21"/>
        <v>3629</v>
      </c>
      <c r="H222" s="6">
        <f t="shared" si="22"/>
        <v>4050</v>
      </c>
      <c r="I222" s="55">
        <f t="shared" si="23"/>
        <v>4468</v>
      </c>
      <c r="J222" s="65" t="str">
        <f>Table1[[#This Row],[Area]]</f>
        <v>Windham</v>
      </c>
      <c r="K222" s="68">
        <f>Table1[[#This Row],[AMI]]</f>
        <v>1.25</v>
      </c>
      <c r="L222" s="27">
        <f>L$217*Table1[[#This Row],[AMI]]</f>
        <v>97750</v>
      </c>
      <c r="M222" s="27">
        <f>M$217*Table1[[#This Row],[AMI]]</f>
        <v>111625</v>
      </c>
      <c r="N222" s="27">
        <f>N$217*Table1[[#This Row],[AMI]]</f>
        <v>126300</v>
      </c>
      <c r="O222" s="27">
        <f>O$217*Table1[[#This Row],[AMI]]</f>
        <v>139625</v>
      </c>
      <c r="P222" s="27">
        <f>P$217*Table1[[#This Row],[AMI]]</f>
        <v>150750</v>
      </c>
      <c r="Q222" s="27">
        <f>Q$217*Table1[[#This Row],[AMI]]</f>
        <v>162000</v>
      </c>
      <c r="R222" s="27">
        <f>R$217*Table1[[#This Row],[AMI]]</f>
        <v>173125</v>
      </c>
      <c r="S222" s="27">
        <f>S$217*Table1[[#This Row],[AMI]]</f>
        <v>184375</v>
      </c>
    </row>
    <row r="223" spans="2:19" x14ac:dyDescent="0.3">
      <c r="B223" s="54" t="s">
        <v>64</v>
      </c>
      <c r="C223" s="5">
        <v>1.3</v>
      </c>
      <c r="D223" s="49">
        <f t="shared" si="18"/>
        <v>2541</v>
      </c>
      <c r="E223" s="49">
        <f t="shared" si="19"/>
        <v>2721</v>
      </c>
      <c r="F223" s="49">
        <f t="shared" si="20"/>
        <v>3283</v>
      </c>
      <c r="G223" s="49">
        <f t="shared" si="21"/>
        <v>3774</v>
      </c>
      <c r="H223" s="6">
        <f t="shared" si="22"/>
        <v>4212</v>
      </c>
      <c r="I223" s="55">
        <f t="shared" si="23"/>
        <v>4647</v>
      </c>
      <c r="J223" s="65" t="str">
        <f>Table1[[#This Row],[Area]]</f>
        <v>Windham</v>
      </c>
      <c r="K223" s="68">
        <f>Table1[[#This Row],[AMI]]</f>
        <v>1.3</v>
      </c>
      <c r="L223" s="27">
        <f>L$217*Table1[[#This Row],[AMI]]</f>
        <v>101660</v>
      </c>
      <c r="M223" s="27">
        <f>M$217*Table1[[#This Row],[AMI]]</f>
        <v>116090</v>
      </c>
      <c r="N223" s="27">
        <f>N$217*Table1[[#This Row],[AMI]]</f>
        <v>131352</v>
      </c>
      <c r="O223" s="27">
        <f>O$217*Table1[[#This Row],[AMI]]</f>
        <v>145210</v>
      </c>
      <c r="P223" s="27">
        <f>P$217*Table1[[#This Row],[AMI]]</f>
        <v>156780</v>
      </c>
      <c r="Q223" s="27">
        <f>Q$217*Table1[[#This Row],[AMI]]</f>
        <v>168480</v>
      </c>
      <c r="R223" s="27">
        <f>R$217*Table1[[#This Row],[AMI]]</f>
        <v>180050</v>
      </c>
      <c r="S223" s="27">
        <f>S$217*Table1[[#This Row],[AMI]]</f>
        <v>191750</v>
      </c>
    </row>
    <row r="224" spans="2:19" x14ac:dyDescent="0.3">
      <c r="B224" s="54" t="s">
        <v>64</v>
      </c>
      <c r="C224" s="5">
        <v>1.35</v>
      </c>
      <c r="D224" s="49">
        <f t="shared" si="18"/>
        <v>2639</v>
      </c>
      <c r="E224" s="49">
        <f t="shared" si="19"/>
        <v>2826</v>
      </c>
      <c r="F224" s="49">
        <f t="shared" si="20"/>
        <v>3410</v>
      </c>
      <c r="G224" s="49">
        <f t="shared" si="21"/>
        <v>3920</v>
      </c>
      <c r="H224" s="6">
        <f t="shared" si="22"/>
        <v>4374</v>
      </c>
      <c r="I224" s="55">
        <f t="shared" si="23"/>
        <v>4826</v>
      </c>
      <c r="J224" s="65" t="str">
        <f>Table1[[#This Row],[Area]]</f>
        <v>Windham</v>
      </c>
      <c r="K224" s="68">
        <f>Table1[[#This Row],[AMI]]</f>
        <v>1.35</v>
      </c>
      <c r="L224" s="27">
        <f>L$217*Table1[[#This Row],[AMI]]</f>
        <v>105570</v>
      </c>
      <c r="M224" s="27">
        <f>M$217*Table1[[#This Row],[AMI]]</f>
        <v>120555.00000000001</v>
      </c>
      <c r="N224" s="27">
        <f>N$217*Table1[[#This Row],[AMI]]</f>
        <v>136404</v>
      </c>
      <c r="O224" s="27">
        <f>O$217*Table1[[#This Row],[AMI]]</f>
        <v>150795</v>
      </c>
      <c r="P224" s="27">
        <f>P$217*Table1[[#This Row],[AMI]]</f>
        <v>162810</v>
      </c>
      <c r="Q224" s="27">
        <f>Q$217*Table1[[#This Row],[AMI]]</f>
        <v>174960</v>
      </c>
      <c r="R224" s="27">
        <f>R$217*Table1[[#This Row],[AMI]]</f>
        <v>186975</v>
      </c>
      <c r="S224" s="27">
        <f>S$217*Table1[[#This Row],[AMI]]</f>
        <v>199125</v>
      </c>
    </row>
    <row r="225" spans="2:19" x14ac:dyDescent="0.3">
      <c r="B225" s="54" t="s">
        <v>64</v>
      </c>
      <c r="C225" s="5">
        <v>1.4</v>
      </c>
      <c r="D225" s="49">
        <f t="shared" si="18"/>
        <v>2737</v>
      </c>
      <c r="E225" s="49">
        <f t="shared" si="19"/>
        <v>2931</v>
      </c>
      <c r="F225" s="49">
        <f t="shared" si="20"/>
        <v>3536</v>
      </c>
      <c r="G225" s="49">
        <f t="shared" si="21"/>
        <v>4065</v>
      </c>
      <c r="H225" s="6">
        <f t="shared" si="22"/>
        <v>4536</v>
      </c>
      <c r="I225" s="55">
        <f t="shared" si="23"/>
        <v>5005</v>
      </c>
      <c r="J225" s="65" t="str">
        <f>Table1[[#This Row],[Area]]</f>
        <v>Windham</v>
      </c>
      <c r="K225" s="68">
        <f>Table1[[#This Row],[AMI]]</f>
        <v>1.4</v>
      </c>
      <c r="L225" s="27">
        <f>L$217*Table1[[#This Row],[AMI]]</f>
        <v>109480</v>
      </c>
      <c r="M225" s="27">
        <f>M$217*Table1[[#This Row],[AMI]]</f>
        <v>125019.99999999999</v>
      </c>
      <c r="N225" s="27">
        <f>N$217*Table1[[#This Row],[AMI]]</f>
        <v>141456</v>
      </c>
      <c r="O225" s="27">
        <f>O$217*Table1[[#This Row],[AMI]]</f>
        <v>156380</v>
      </c>
      <c r="P225" s="27">
        <f>P$217*Table1[[#This Row],[AMI]]</f>
        <v>168840</v>
      </c>
      <c r="Q225" s="27">
        <f>Q$217*Table1[[#This Row],[AMI]]</f>
        <v>181440</v>
      </c>
      <c r="R225" s="27">
        <f>R$217*Table1[[#This Row],[AMI]]</f>
        <v>193900</v>
      </c>
      <c r="S225" s="27">
        <f>S$217*Table1[[#This Row],[AMI]]</f>
        <v>206500</v>
      </c>
    </row>
    <row r="226" spans="2:19" x14ac:dyDescent="0.3">
      <c r="B226" s="54" t="s">
        <v>64</v>
      </c>
      <c r="C226" s="5">
        <v>1.45</v>
      </c>
      <c r="D226" s="49">
        <f t="shared" si="18"/>
        <v>2834</v>
      </c>
      <c r="E226" s="49">
        <f t="shared" si="19"/>
        <v>3035</v>
      </c>
      <c r="F226" s="49">
        <f t="shared" si="20"/>
        <v>3662</v>
      </c>
      <c r="G226" s="49">
        <f t="shared" si="21"/>
        <v>4210</v>
      </c>
      <c r="H226" s="6">
        <f t="shared" si="22"/>
        <v>4698</v>
      </c>
      <c r="I226" s="55">
        <f t="shared" si="23"/>
        <v>5183</v>
      </c>
      <c r="J226" s="65" t="str">
        <f>Table1[[#This Row],[Area]]</f>
        <v>Windham</v>
      </c>
      <c r="K226" s="68">
        <f>Table1[[#This Row],[AMI]]</f>
        <v>1.45</v>
      </c>
      <c r="L226" s="27">
        <f>L$217*Table1[[#This Row],[AMI]]</f>
        <v>113390</v>
      </c>
      <c r="M226" s="27">
        <f>M$217*Table1[[#This Row],[AMI]]</f>
        <v>129485</v>
      </c>
      <c r="N226" s="27">
        <f>N$217*Table1[[#This Row],[AMI]]</f>
        <v>146508</v>
      </c>
      <c r="O226" s="27">
        <f>O$217*Table1[[#This Row],[AMI]]</f>
        <v>161965</v>
      </c>
      <c r="P226" s="27">
        <f>P$217*Table1[[#This Row],[AMI]]</f>
        <v>174870</v>
      </c>
      <c r="Q226" s="27">
        <f>Q$217*Table1[[#This Row],[AMI]]</f>
        <v>187920</v>
      </c>
      <c r="R226" s="27">
        <f>R$217*Table1[[#This Row],[AMI]]</f>
        <v>200825</v>
      </c>
      <c r="S226" s="27">
        <f>S$217*Table1[[#This Row],[AMI]]</f>
        <v>213875</v>
      </c>
    </row>
    <row r="227" spans="2:19" ht="15" thickBot="1" x14ac:dyDescent="0.35">
      <c r="B227" s="56" t="s">
        <v>64</v>
      </c>
      <c r="C227" s="57">
        <v>1.5</v>
      </c>
      <c r="D227" s="59">
        <f t="shared" si="18"/>
        <v>2932</v>
      </c>
      <c r="E227" s="59">
        <f t="shared" si="19"/>
        <v>3140</v>
      </c>
      <c r="F227" s="59">
        <f t="shared" si="20"/>
        <v>3789</v>
      </c>
      <c r="G227" s="59">
        <f t="shared" si="21"/>
        <v>4355</v>
      </c>
      <c r="H227" s="60">
        <f t="shared" si="22"/>
        <v>4860</v>
      </c>
      <c r="I227" s="61">
        <f t="shared" si="23"/>
        <v>5362</v>
      </c>
      <c r="J227" s="66" t="str">
        <f>Table1[[#This Row],[Area]]</f>
        <v>Windham</v>
      </c>
      <c r="K227" s="69">
        <f>Table1[[#This Row],[AMI]]</f>
        <v>1.5</v>
      </c>
      <c r="L227" s="58">
        <f>L$217*Table1[[#This Row],[AMI]]</f>
        <v>117300</v>
      </c>
      <c r="M227" s="58">
        <f>M$217*Table1[[#This Row],[AMI]]</f>
        <v>133950</v>
      </c>
      <c r="N227" s="58">
        <f>N$217*Table1[[#This Row],[AMI]]</f>
        <v>151560</v>
      </c>
      <c r="O227" s="58">
        <f>O$217*Table1[[#This Row],[AMI]]</f>
        <v>167550</v>
      </c>
      <c r="P227" s="58">
        <f>P$217*Table1[[#This Row],[AMI]]</f>
        <v>180900</v>
      </c>
      <c r="Q227" s="58">
        <f>Q$217*Table1[[#This Row],[AMI]]</f>
        <v>194400</v>
      </c>
      <c r="R227" s="58">
        <f>R$217*Table1[[#This Row],[AMI]]</f>
        <v>207750</v>
      </c>
      <c r="S227" s="58">
        <f>S$217*Table1[[#This Row],[AMI]]</f>
        <v>221250</v>
      </c>
    </row>
    <row r="228" spans="2:19" x14ac:dyDescent="0.3">
      <c r="B228" s="50" t="s">
        <v>65</v>
      </c>
      <c r="C228" s="51">
        <v>0.3</v>
      </c>
      <c r="D228" s="9">
        <f t="shared" si="18"/>
        <v>586</v>
      </c>
      <c r="E228" s="9">
        <f t="shared" si="19"/>
        <v>628</v>
      </c>
      <c r="F228" s="9">
        <f t="shared" si="20"/>
        <v>757</v>
      </c>
      <c r="G228" s="9">
        <f t="shared" si="21"/>
        <v>871</v>
      </c>
      <c r="H228" s="8">
        <f t="shared" si="22"/>
        <v>972</v>
      </c>
      <c r="I228" s="53">
        <f t="shared" si="23"/>
        <v>1072</v>
      </c>
      <c r="J228" s="64" t="str">
        <f>Table1[[#This Row],[Area]]</f>
        <v>Windsor</v>
      </c>
      <c r="K228" s="67">
        <f>Table1[[#This Row],[AMI]]</f>
        <v>0.3</v>
      </c>
      <c r="L228" s="52">
        <f>L$239*Table1[[#This Row],[AMI]]</f>
        <v>23460</v>
      </c>
      <c r="M228" s="52">
        <f>M$239*Table1[[#This Row],[AMI]]</f>
        <v>26790</v>
      </c>
      <c r="N228" s="52">
        <f>N$239*Table1[[#This Row],[AMI]]</f>
        <v>30312</v>
      </c>
      <c r="O228" s="52">
        <f>O$239*Table1[[#This Row],[AMI]]</f>
        <v>33510</v>
      </c>
      <c r="P228" s="52">
        <f>P$239*Table1[[#This Row],[AMI]]</f>
        <v>36180</v>
      </c>
      <c r="Q228" s="52">
        <f>Q$239*Table1[[#This Row],[AMI]]</f>
        <v>38880</v>
      </c>
      <c r="R228" s="52">
        <f>R$239*Table1[[#This Row],[AMI]]</f>
        <v>41550</v>
      </c>
      <c r="S228" s="52">
        <f>S$239*Table1[[#This Row],[AMI]]</f>
        <v>44250</v>
      </c>
    </row>
    <row r="229" spans="2:19" x14ac:dyDescent="0.3">
      <c r="B229" s="54" t="s">
        <v>65</v>
      </c>
      <c r="C229" s="5">
        <v>0.5</v>
      </c>
      <c r="D229" s="49">
        <f t="shared" si="18"/>
        <v>977</v>
      </c>
      <c r="E229" s="49">
        <f t="shared" si="19"/>
        <v>1046</v>
      </c>
      <c r="F229" s="49">
        <f t="shared" si="20"/>
        <v>1263</v>
      </c>
      <c r="G229" s="49">
        <f t="shared" si="21"/>
        <v>1451</v>
      </c>
      <c r="H229" s="6">
        <f t="shared" si="22"/>
        <v>1620</v>
      </c>
      <c r="I229" s="55">
        <f t="shared" si="23"/>
        <v>1787</v>
      </c>
      <c r="J229" s="65" t="str">
        <f>Table1[[#This Row],[Area]]</f>
        <v>Windsor</v>
      </c>
      <c r="K229" s="68">
        <f>Table1[[#This Row],[AMI]]</f>
        <v>0.5</v>
      </c>
      <c r="L229" s="27">
        <f>L$239*Table1[[#This Row],[AMI]]</f>
        <v>39100</v>
      </c>
      <c r="M229" s="27">
        <f>M$239*Table1[[#This Row],[AMI]]</f>
        <v>44650</v>
      </c>
      <c r="N229" s="27">
        <f>N$239*Table1[[#This Row],[AMI]]</f>
        <v>50520</v>
      </c>
      <c r="O229" s="27">
        <f>O$239*Table1[[#This Row],[AMI]]</f>
        <v>55850</v>
      </c>
      <c r="P229" s="27">
        <f>P$239*Table1[[#This Row],[AMI]]</f>
        <v>60300</v>
      </c>
      <c r="Q229" s="27">
        <f>Q$239*Table1[[#This Row],[AMI]]</f>
        <v>64800</v>
      </c>
      <c r="R229" s="27">
        <f>R$239*Table1[[#This Row],[AMI]]</f>
        <v>69250</v>
      </c>
      <c r="S229" s="27">
        <f>S$239*Table1[[#This Row],[AMI]]</f>
        <v>73750</v>
      </c>
    </row>
    <row r="230" spans="2:19" x14ac:dyDescent="0.3">
      <c r="B230" s="54" t="s">
        <v>65</v>
      </c>
      <c r="C230" s="5">
        <v>0.55000000000000004</v>
      </c>
      <c r="D230" s="49">
        <f t="shared" si="18"/>
        <v>1075</v>
      </c>
      <c r="E230" s="49">
        <f t="shared" si="19"/>
        <v>1151</v>
      </c>
      <c r="F230" s="49">
        <f t="shared" si="20"/>
        <v>1389</v>
      </c>
      <c r="G230" s="49">
        <f t="shared" si="21"/>
        <v>1597</v>
      </c>
      <c r="H230" s="6">
        <f t="shared" si="22"/>
        <v>1782</v>
      </c>
      <c r="I230" s="55">
        <f t="shared" si="23"/>
        <v>1966</v>
      </c>
      <c r="J230" s="65" t="str">
        <f>Table1[[#This Row],[Area]]</f>
        <v>Windsor</v>
      </c>
      <c r="K230" s="68">
        <f>Table1[[#This Row],[AMI]]</f>
        <v>0.55000000000000004</v>
      </c>
      <c r="L230" s="27">
        <f>L$239*Table1[[#This Row],[AMI]]</f>
        <v>43010</v>
      </c>
      <c r="M230" s="27">
        <f>M$239*Table1[[#This Row],[AMI]]</f>
        <v>49115.000000000007</v>
      </c>
      <c r="N230" s="27">
        <f>N$239*Table1[[#This Row],[AMI]]</f>
        <v>55572.000000000007</v>
      </c>
      <c r="O230" s="27">
        <f>O$239*Table1[[#This Row],[AMI]]</f>
        <v>61435.000000000007</v>
      </c>
      <c r="P230" s="27">
        <f>P$239*Table1[[#This Row],[AMI]]</f>
        <v>66330</v>
      </c>
      <c r="Q230" s="27">
        <f>Q$239*Table1[[#This Row],[AMI]]</f>
        <v>71280</v>
      </c>
      <c r="R230" s="27">
        <f>R$239*Table1[[#This Row],[AMI]]</f>
        <v>76175</v>
      </c>
      <c r="S230" s="27">
        <f>S$239*Table1[[#This Row],[AMI]]</f>
        <v>81125</v>
      </c>
    </row>
    <row r="231" spans="2:19" x14ac:dyDescent="0.3">
      <c r="B231" s="54" t="s">
        <v>65</v>
      </c>
      <c r="C231" s="5">
        <v>0.6</v>
      </c>
      <c r="D231" s="49">
        <f t="shared" si="18"/>
        <v>1173</v>
      </c>
      <c r="E231" s="49">
        <f t="shared" si="19"/>
        <v>1256</v>
      </c>
      <c r="F231" s="49">
        <f t="shared" si="20"/>
        <v>1515</v>
      </c>
      <c r="G231" s="49">
        <f t="shared" si="21"/>
        <v>1742</v>
      </c>
      <c r="H231" s="6">
        <f t="shared" si="22"/>
        <v>1944</v>
      </c>
      <c r="I231" s="55">
        <f t="shared" si="23"/>
        <v>2145</v>
      </c>
      <c r="J231" s="65" t="str">
        <f>Table1[[#This Row],[Area]]</f>
        <v>Windsor</v>
      </c>
      <c r="K231" s="68">
        <f>Table1[[#This Row],[AMI]]</f>
        <v>0.6</v>
      </c>
      <c r="L231" s="27">
        <f>L$239*Table1[[#This Row],[AMI]]</f>
        <v>46920</v>
      </c>
      <c r="M231" s="27">
        <f>M$239*Table1[[#This Row],[AMI]]</f>
        <v>53580</v>
      </c>
      <c r="N231" s="27">
        <f>N$239*Table1[[#This Row],[AMI]]</f>
        <v>60624</v>
      </c>
      <c r="O231" s="27">
        <f>O$239*Table1[[#This Row],[AMI]]</f>
        <v>67020</v>
      </c>
      <c r="P231" s="27">
        <f>P$239*Table1[[#This Row],[AMI]]</f>
        <v>72360</v>
      </c>
      <c r="Q231" s="27">
        <f>Q$239*Table1[[#This Row],[AMI]]</f>
        <v>77760</v>
      </c>
      <c r="R231" s="27">
        <f>R$239*Table1[[#This Row],[AMI]]</f>
        <v>83100</v>
      </c>
      <c r="S231" s="27">
        <f>S$239*Table1[[#This Row],[AMI]]</f>
        <v>88500</v>
      </c>
    </row>
    <row r="232" spans="2:19" x14ac:dyDescent="0.3">
      <c r="B232" s="54" t="s">
        <v>65</v>
      </c>
      <c r="C232" s="5">
        <v>0.65</v>
      </c>
      <c r="D232" s="49">
        <f t="shared" si="18"/>
        <v>1270</v>
      </c>
      <c r="E232" s="49">
        <f t="shared" si="19"/>
        <v>1360</v>
      </c>
      <c r="F232" s="49">
        <f t="shared" si="20"/>
        <v>1641</v>
      </c>
      <c r="G232" s="49">
        <f t="shared" si="21"/>
        <v>1887</v>
      </c>
      <c r="H232" s="6">
        <f t="shared" si="22"/>
        <v>2106</v>
      </c>
      <c r="I232" s="55">
        <f t="shared" si="23"/>
        <v>2323</v>
      </c>
      <c r="J232" s="65" t="str">
        <f>Table1[[#This Row],[Area]]</f>
        <v>Windsor</v>
      </c>
      <c r="K232" s="68">
        <f>Table1[[#This Row],[AMI]]</f>
        <v>0.65</v>
      </c>
      <c r="L232" s="27">
        <f>L$239*Table1[[#This Row],[AMI]]</f>
        <v>50830</v>
      </c>
      <c r="M232" s="27">
        <f>M$239*Table1[[#This Row],[AMI]]</f>
        <v>58045</v>
      </c>
      <c r="N232" s="27">
        <f>N$239*Table1[[#This Row],[AMI]]</f>
        <v>65676</v>
      </c>
      <c r="O232" s="27">
        <f>O$239*Table1[[#This Row],[AMI]]</f>
        <v>72605</v>
      </c>
      <c r="P232" s="27">
        <f>P$239*Table1[[#This Row],[AMI]]</f>
        <v>78390</v>
      </c>
      <c r="Q232" s="27">
        <f>Q$239*Table1[[#This Row],[AMI]]</f>
        <v>84240</v>
      </c>
      <c r="R232" s="27">
        <f>R$239*Table1[[#This Row],[AMI]]</f>
        <v>90025</v>
      </c>
      <c r="S232" s="27">
        <f>S$239*Table1[[#This Row],[AMI]]</f>
        <v>95875</v>
      </c>
    </row>
    <row r="233" spans="2:19" x14ac:dyDescent="0.3">
      <c r="B233" s="54" t="s">
        <v>65</v>
      </c>
      <c r="C233" s="5">
        <v>0.7</v>
      </c>
      <c r="D233" s="49">
        <f t="shared" si="18"/>
        <v>1368</v>
      </c>
      <c r="E233" s="49">
        <f t="shared" si="19"/>
        <v>1465</v>
      </c>
      <c r="F233" s="49">
        <f t="shared" si="20"/>
        <v>1768</v>
      </c>
      <c r="G233" s="49">
        <f t="shared" si="21"/>
        <v>2032</v>
      </c>
      <c r="H233" s="6">
        <f t="shared" si="22"/>
        <v>2268</v>
      </c>
      <c r="I233" s="55">
        <f t="shared" si="23"/>
        <v>2502</v>
      </c>
      <c r="J233" s="65" t="str">
        <f>Table1[[#This Row],[Area]]</f>
        <v>Windsor</v>
      </c>
      <c r="K233" s="68">
        <f>Table1[[#This Row],[AMI]]</f>
        <v>0.7</v>
      </c>
      <c r="L233" s="27">
        <f>L$239*Table1[[#This Row],[AMI]]</f>
        <v>54740</v>
      </c>
      <c r="M233" s="27">
        <f>M$239*Table1[[#This Row],[AMI]]</f>
        <v>62509.999999999993</v>
      </c>
      <c r="N233" s="27">
        <f>N$239*Table1[[#This Row],[AMI]]</f>
        <v>70728</v>
      </c>
      <c r="O233" s="27">
        <f>O$239*Table1[[#This Row],[AMI]]</f>
        <v>78190</v>
      </c>
      <c r="P233" s="27">
        <f>P$239*Table1[[#This Row],[AMI]]</f>
        <v>84420</v>
      </c>
      <c r="Q233" s="27">
        <f>Q$239*Table1[[#This Row],[AMI]]</f>
        <v>90720</v>
      </c>
      <c r="R233" s="27">
        <f>R$239*Table1[[#This Row],[AMI]]</f>
        <v>96950</v>
      </c>
      <c r="S233" s="27">
        <f>S$239*Table1[[#This Row],[AMI]]</f>
        <v>103250</v>
      </c>
    </row>
    <row r="234" spans="2:19" x14ac:dyDescent="0.3">
      <c r="B234" s="54" t="s">
        <v>65</v>
      </c>
      <c r="C234" s="5">
        <v>0.75</v>
      </c>
      <c r="D234" s="49">
        <f t="shared" si="18"/>
        <v>1466</v>
      </c>
      <c r="E234" s="49">
        <f t="shared" si="19"/>
        <v>1570</v>
      </c>
      <c r="F234" s="49">
        <f t="shared" si="20"/>
        <v>1894</v>
      </c>
      <c r="G234" s="49">
        <f t="shared" si="21"/>
        <v>2177</v>
      </c>
      <c r="H234" s="6">
        <f t="shared" si="22"/>
        <v>2430</v>
      </c>
      <c r="I234" s="55">
        <f t="shared" si="23"/>
        <v>2681</v>
      </c>
      <c r="J234" s="65" t="str">
        <f>Table1[[#This Row],[Area]]</f>
        <v>Windsor</v>
      </c>
      <c r="K234" s="68">
        <f>Table1[[#This Row],[AMI]]</f>
        <v>0.75</v>
      </c>
      <c r="L234" s="27">
        <f>L$239*Table1[[#This Row],[AMI]]</f>
        <v>58650</v>
      </c>
      <c r="M234" s="27">
        <f>M$239*Table1[[#This Row],[AMI]]</f>
        <v>66975</v>
      </c>
      <c r="N234" s="27">
        <f>N$239*Table1[[#This Row],[AMI]]</f>
        <v>75780</v>
      </c>
      <c r="O234" s="27">
        <f>O$239*Table1[[#This Row],[AMI]]</f>
        <v>83775</v>
      </c>
      <c r="P234" s="27">
        <f>P$239*Table1[[#This Row],[AMI]]</f>
        <v>90450</v>
      </c>
      <c r="Q234" s="27">
        <f>Q$239*Table1[[#This Row],[AMI]]</f>
        <v>97200</v>
      </c>
      <c r="R234" s="27">
        <f>R$239*Table1[[#This Row],[AMI]]</f>
        <v>103875</v>
      </c>
      <c r="S234" s="27">
        <f>S$239*Table1[[#This Row],[AMI]]</f>
        <v>110625</v>
      </c>
    </row>
    <row r="235" spans="2:19" x14ac:dyDescent="0.3">
      <c r="B235" s="54" t="s">
        <v>65</v>
      </c>
      <c r="C235" s="5">
        <v>0.8</v>
      </c>
      <c r="D235" s="49">
        <f t="shared" si="18"/>
        <v>1564</v>
      </c>
      <c r="E235" s="49">
        <f t="shared" si="19"/>
        <v>1675</v>
      </c>
      <c r="F235" s="49">
        <f t="shared" si="20"/>
        <v>2020</v>
      </c>
      <c r="G235" s="49">
        <f t="shared" si="21"/>
        <v>2323</v>
      </c>
      <c r="H235" s="6">
        <f t="shared" si="22"/>
        <v>2592</v>
      </c>
      <c r="I235" s="55">
        <f t="shared" si="23"/>
        <v>2860</v>
      </c>
      <c r="J235" s="65" t="str">
        <f>Table1[[#This Row],[Area]]</f>
        <v>Windsor</v>
      </c>
      <c r="K235" s="68">
        <f>Table1[[#This Row],[AMI]]</f>
        <v>0.8</v>
      </c>
      <c r="L235" s="27">
        <f>L$239*Table1[[#This Row],[AMI]]</f>
        <v>62560</v>
      </c>
      <c r="M235" s="27">
        <f>M$239*Table1[[#This Row],[AMI]]</f>
        <v>71440</v>
      </c>
      <c r="N235" s="27">
        <f>N$239*Table1[[#This Row],[AMI]]</f>
        <v>80832</v>
      </c>
      <c r="O235" s="27">
        <f>O$239*Table1[[#This Row],[AMI]]</f>
        <v>89360</v>
      </c>
      <c r="P235" s="27">
        <f>P$239*Table1[[#This Row],[AMI]]</f>
        <v>96480</v>
      </c>
      <c r="Q235" s="27">
        <f>Q$239*Table1[[#This Row],[AMI]]</f>
        <v>103680</v>
      </c>
      <c r="R235" s="27">
        <f>R$239*Table1[[#This Row],[AMI]]</f>
        <v>110800</v>
      </c>
      <c r="S235" s="27">
        <f>S$239*Table1[[#This Row],[AMI]]</f>
        <v>118000</v>
      </c>
    </row>
    <row r="236" spans="2:19" x14ac:dyDescent="0.3">
      <c r="B236" s="54" t="s">
        <v>65</v>
      </c>
      <c r="C236" s="5">
        <v>0.85</v>
      </c>
      <c r="D236" s="49">
        <f t="shared" si="18"/>
        <v>1661</v>
      </c>
      <c r="E236" s="49">
        <f t="shared" si="19"/>
        <v>1779</v>
      </c>
      <c r="F236" s="49">
        <f t="shared" si="20"/>
        <v>2147</v>
      </c>
      <c r="G236" s="49">
        <f t="shared" si="21"/>
        <v>2468</v>
      </c>
      <c r="H236" s="6">
        <f t="shared" si="22"/>
        <v>2754</v>
      </c>
      <c r="I236" s="55">
        <f t="shared" si="23"/>
        <v>3038</v>
      </c>
      <c r="J236" s="65" t="str">
        <f>Table1[[#This Row],[Area]]</f>
        <v>Windsor</v>
      </c>
      <c r="K236" s="68">
        <f>Table1[[#This Row],[AMI]]</f>
        <v>0.85</v>
      </c>
      <c r="L236" s="27">
        <f>L$239*Table1[[#This Row],[AMI]]</f>
        <v>66470</v>
      </c>
      <c r="M236" s="27">
        <f>M$239*Table1[[#This Row],[AMI]]</f>
        <v>75905</v>
      </c>
      <c r="N236" s="27">
        <f>N$239*Table1[[#This Row],[AMI]]</f>
        <v>85884</v>
      </c>
      <c r="O236" s="27">
        <f>O$239*Table1[[#This Row],[AMI]]</f>
        <v>94945</v>
      </c>
      <c r="P236" s="27">
        <f>P$239*Table1[[#This Row],[AMI]]</f>
        <v>102510</v>
      </c>
      <c r="Q236" s="27">
        <f>Q$239*Table1[[#This Row],[AMI]]</f>
        <v>110160</v>
      </c>
      <c r="R236" s="27">
        <f>R$239*Table1[[#This Row],[AMI]]</f>
        <v>117725</v>
      </c>
      <c r="S236" s="27">
        <f>S$239*Table1[[#This Row],[AMI]]</f>
        <v>125375</v>
      </c>
    </row>
    <row r="237" spans="2:19" x14ac:dyDescent="0.3">
      <c r="B237" s="54" t="s">
        <v>65</v>
      </c>
      <c r="C237" s="5">
        <v>0.9</v>
      </c>
      <c r="D237" s="49">
        <f t="shared" si="18"/>
        <v>1759</v>
      </c>
      <c r="E237" s="49">
        <f t="shared" si="19"/>
        <v>1884</v>
      </c>
      <c r="F237" s="49">
        <f t="shared" si="20"/>
        <v>2273</v>
      </c>
      <c r="G237" s="49">
        <f t="shared" si="21"/>
        <v>2613</v>
      </c>
      <c r="H237" s="6">
        <f t="shared" si="22"/>
        <v>2916</v>
      </c>
      <c r="I237" s="55">
        <f t="shared" si="23"/>
        <v>3217</v>
      </c>
      <c r="J237" s="65" t="str">
        <f>Table1[[#This Row],[Area]]</f>
        <v>Windsor</v>
      </c>
      <c r="K237" s="68">
        <f>Table1[[#This Row],[AMI]]</f>
        <v>0.9</v>
      </c>
      <c r="L237" s="27">
        <f>L$239*Table1[[#This Row],[AMI]]</f>
        <v>70380</v>
      </c>
      <c r="M237" s="27">
        <f>M$239*Table1[[#This Row],[AMI]]</f>
        <v>80370</v>
      </c>
      <c r="N237" s="27">
        <f>N$239*Table1[[#This Row],[AMI]]</f>
        <v>90936</v>
      </c>
      <c r="O237" s="27">
        <f>O$239*Table1[[#This Row],[AMI]]</f>
        <v>100530</v>
      </c>
      <c r="P237" s="27">
        <f>P$239*Table1[[#This Row],[AMI]]</f>
        <v>108540</v>
      </c>
      <c r="Q237" s="27">
        <f>Q$239*Table1[[#This Row],[AMI]]</f>
        <v>116640</v>
      </c>
      <c r="R237" s="27">
        <f>R$239*Table1[[#This Row],[AMI]]</f>
        <v>124650</v>
      </c>
      <c r="S237" s="27">
        <f>S$239*Table1[[#This Row],[AMI]]</f>
        <v>132750</v>
      </c>
    </row>
    <row r="238" spans="2:19" x14ac:dyDescent="0.3">
      <c r="B238" s="54" t="s">
        <v>65</v>
      </c>
      <c r="C238" s="5">
        <v>0.95</v>
      </c>
      <c r="D238" s="49">
        <f t="shared" si="18"/>
        <v>1857</v>
      </c>
      <c r="E238" s="49">
        <f t="shared" si="19"/>
        <v>1989</v>
      </c>
      <c r="F238" s="49">
        <f t="shared" si="20"/>
        <v>2399</v>
      </c>
      <c r="G238" s="49">
        <f t="shared" si="21"/>
        <v>2758</v>
      </c>
      <c r="H238" s="6">
        <f t="shared" si="22"/>
        <v>3078</v>
      </c>
      <c r="I238" s="55">
        <f t="shared" si="23"/>
        <v>3396</v>
      </c>
      <c r="J238" s="65" t="str">
        <f>Table1[[#This Row],[Area]]</f>
        <v>Windsor</v>
      </c>
      <c r="K238" s="68">
        <f>Table1[[#This Row],[AMI]]</f>
        <v>0.95</v>
      </c>
      <c r="L238" s="27">
        <f>L$239*Table1[[#This Row],[AMI]]</f>
        <v>74290</v>
      </c>
      <c r="M238" s="27">
        <f>M$239*Table1[[#This Row],[AMI]]</f>
        <v>84835</v>
      </c>
      <c r="N238" s="27">
        <f>N$239*Table1[[#This Row],[AMI]]</f>
        <v>95988</v>
      </c>
      <c r="O238" s="27">
        <f>O$239*Table1[[#This Row],[AMI]]</f>
        <v>106115</v>
      </c>
      <c r="P238" s="27">
        <f>P$239*Table1[[#This Row],[AMI]]</f>
        <v>114570</v>
      </c>
      <c r="Q238" s="27">
        <f>Q$239*Table1[[#This Row],[AMI]]</f>
        <v>123120</v>
      </c>
      <c r="R238" s="27">
        <f>R$239*Table1[[#This Row],[AMI]]</f>
        <v>131575</v>
      </c>
      <c r="S238" s="27">
        <f>S$239*Table1[[#This Row],[AMI]]</f>
        <v>140125</v>
      </c>
    </row>
    <row r="239" spans="2:19" x14ac:dyDescent="0.3">
      <c r="B239" s="54" t="s">
        <v>65</v>
      </c>
      <c r="C239" s="44">
        <v>1</v>
      </c>
      <c r="D239" s="49">
        <f t="shared" si="18"/>
        <v>1955</v>
      </c>
      <c r="E239" s="49">
        <f t="shared" si="19"/>
        <v>2093</v>
      </c>
      <c r="F239" s="49">
        <f t="shared" si="20"/>
        <v>2526</v>
      </c>
      <c r="G239" s="49">
        <f t="shared" si="21"/>
        <v>2903</v>
      </c>
      <c r="H239" s="6">
        <f t="shared" si="22"/>
        <v>3240</v>
      </c>
      <c r="I239" s="55">
        <f t="shared" si="23"/>
        <v>3575</v>
      </c>
      <c r="J239" s="65" t="str">
        <f>Table1[[#This Row],[Area]]</f>
        <v>Windsor</v>
      </c>
      <c r="K239" s="68">
        <f>Table1[[#This Row],[AMI]]</f>
        <v>1</v>
      </c>
      <c r="L239" s="45">
        <v>78200</v>
      </c>
      <c r="M239" s="45">
        <v>89300</v>
      </c>
      <c r="N239" s="45">
        <v>101040</v>
      </c>
      <c r="O239" s="45">
        <v>111700</v>
      </c>
      <c r="P239" s="45">
        <v>120600</v>
      </c>
      <c r="Q239" s="45">
        <v>129600</v>
      </c>
      <c r="R239" s="45">
        <v>138500</v>
      </c>
      <c r="S239" s="45">
        <v>147500</v>
      </c>
    </row>
    <row r="240" spans="2:19" x14ac:dyDescent="0.3">
      <c r="B240" s="54" t="s">
        <v>65</v>
      </c>
      <c r="C240" s="5">
        <v>1.05</v>
      </c>
      <c r="D240" s="49">
        <f t="shared" si="18"/>
        <v>2052</v>
      </c>
      <c r="E240" s="49">
        <f t="shared" si="19"/>
        <v>2198</v>
      </c>
      <c r="F240" s="49">
        <f t="shared" si="20"/>
        <v>2652</v>
      </c>
      <c r="G240" s="49">
        <f t="shared" si="21"/>
        <v>3048</v>
      </c>
      <c r="H240" s="6">
        <f t="shared" si="22"/>
        <v>3402</v>
      </c>
      <c r="I240" s="55">
        <f t="shared" si="23"/>
        <v>3753</v>
      </c>
      <c r="J240" s="65" t="str">
        <f>Table1[[#This Row],[Area]]</f>
        <v>Windsor</v>
      </c>
      <c r="K240" s="68">
        <f>Table1[[#This Row],[AMI]]</f>
        <v>1.05</v>
      </c>
      <c r="L240" s="27">
        <f>L$239*Table1[[#This Row],[AMI]]</f>
        <v>82110</v>
      </c>
      <c r="M240" s="27">
        <f>M$239*Table1[[#This Row],[AMI]]</f>
        <v>93765</v>
      </c>
      <c r="N240" s="27">
        <f>N$239*Table1[[#This Row],[AMI]]</f>
        <v>106092</v>
      </c>
      <c r="O240" s="27">
        <f>O$239*Table1[[#This Row],[AMI]]</f>
        <v>117285</v>
      </c>
      <c r="P240" s="27">
        <f>P$239*Table1[[#This Row],[AMI]]</f>
        <v>126630</v>
      </c>
      <c r="Q240" s="27">
        <f>Q$239*Table1[[#This Row],[AMI]]</f>
        <v>136080</v>
      </c>
      <c r="R240" s="27">
        <f>R$239*Table1[[#This Row],[AMI]]</f>
        <v>145425</v>
      </c>
      <c r="S240" s="27">
        <f>S$239*Table1[[#This Row],[AMI]]</f>
        <v>154875</v>
      </c>
    </row>
    <row r="241" spans="2:19" x14ac:dyDescent="0.3">
      <c r="B241" s="54" t="s">
        <v>65</v>
      </c>
      <c r="C241" s="5">
        <v>1.1000000000000001</v>
      </c>
      <c r="D241" s="49">
        <f t="shared" si="18"/>
        <v>2150</v>
      </c>
      <c r="E241" s="49">
        <f t="shared" si="19"/>
        <v>2303</v>
      </c>
      <c r="F241" s="49">
        <f t="shared" si="20"/>
        <v>2778</v>
      </c>
      <c r="G241" s="49">
        <f t="shared" si="21"/>
        <v>3194</v>
      </c>
      <c r="H241" s="6">
        <f t="shared" si="22"/>
        <v>3564</v>
      </c>
      <c r="I241" s="55">
        <f t="shared" si="23"/>
        <v>3932</v>
      </c>
      <c r="J241" s="65" t="str">
        <f>Table1[[#This Row],[Area]]</f>
        <v>Windsor</v>
      </c>
      <c r="K241" s="68">
        <f>Table1[[#This Row],[AMI]]</f>
        <v>1.1000000000000001</v>
      </c>
      <c r="L241" s="27">
        <f>L$239*Table1[[#This Row],[AMI]]</f>
        <v>86020</v>
      </c>
      <c r="M241" s="27">
        <f>M$239*Table1[[#This Row],[AMI]]</f>
        <v>98230.000000000015</v>
      </c>
      <c r="N241" s="27">
        <f>N$239*Table1[[#This Row],[AMI]]</f>
        <v>111144.00000000001</v>
      </c>
      <c r="O241" s="27">
        <f>O$239*Table1[[#This Row],[AMI]]</f>
        <v>122870.00000000001</v>
      </c>
      <c r="P241" s="27">
        <f>P$239*Table1[[#This Row],[AMI]]</f>
        <v>132660</v>
      </c>
      <c r="Q241" s="27">
        <f>Q$239*Table1[[#This Row],[AMI]]</f>
        <v>142560</v>
      </c>
      <c r="R241" s="27">
        <f>R$239*Table1[[#This Row],[AMI]]</f>
        <v>152350</v>
      </c>
      <c r="S241" s="27">
        <f>S$239*Table1[[#This Row],[AMI]]</f>
        <v>162250</v>
      </c>
    </row>
    <row r="242" spans="2:19" x14ac:dyDescent="0.3">
      <c r="B242" s="54" t="s">
        <v>65</v>
      </c>
      <c r="C242" s="5">
        <v>1.1499999999999999</v>
      </c>
      <c r="D242" s="49">
        <f t="shared" si="18"/>
        <v>2248</v>
      </c>
      <c r="E242" s="49">
        <f t="shared" si="19"/>
        <v>2407</v>
      </c>
      <c r="F242" s="49">
        <f t="shared" si="20"/>
        <v>2904</v>
      </c>
      <c r="G242" s="49">
        <f t="shared" si="21"/>
        <v>3339</v>
      </c>
      <c r="H242" s="6">
        <f t="shared" si="22"/>
        <v>3726</v>
      </c>
      <c r="I242" s="55">
        <f t="shared" si="23"/>
        <v>4111</v>
      </c>
      <c r="J242" s="65" t="str">
        <f>Table1[[#This Row],[Area]]</f>
        <v>Windsor</v>
      </c>
      <c r="K242" s="68">
        <f>Table1[[#This Row],[AMI]]</f>
        <v>1.1499999999999999</v>
      </c>
      <c r="L242" s="27">
        <f>L$239*Table1[[#This Row],[AMI]]</f>
        <v>89930</v>
      </c>
      <c r="M242" s="27">
        <f>M$239*Table1[[#This Row],[AMI]]</f>
        <v>102694.99999999999</v>
      </c>
      <c r="N242" s="27">
        <f>N$239*Table1[[#This Row],[AMI]]</f>
        <v>116195.99999999999</v>
      </c>
      <c r="O242" s="27">
        <f>O$239*Table1[[#This Row],[AMI]]</f>
        <v>128454.99999999999</v>
      </c>
      <c r="P242" s="27">
        <f>P$239*Table1[[#This Row],[AMI]]</f>
        <v>138690</v>
      </c>
      <c r="Q242" s="27">
        <f>Q$239*Table1[[#This Row],[AMI]]</f>
        <v>149040</v>
      </c>
      <c r="R242" s="27">
        <f>R$239*Table1[[#This Row],[AMI]]</f>
        <v>159275</v>
      </c>
      <c r="S242" s="27">
        <f>S$239*Table1[[#This Row],[AMI]]</f>
        <v>169625</v>
      </c>
    </row>
    <row r="243" spans="2:19" x14ac:dyDescent="0.3">
      <c r="B243" s="54" t="s">
        <v>65</v>
      </c>
      <c r="C243" s="5">
        <v>1.2</v>
      </c>
      <c r="D243" s="49">
        <f t="shared" si="18"/>
        <v>2346</v>
      </c>
      <c r="E243" s="49">
        <f t="shared" si="19"/>
        <v>2512</v>
      </c>
      <c r="F243" s="49">
        <f t="shared" si="20"/>
        <v>3031</v>
      </c>
      <c r="G243" s="49">
        <f t="shared" si="21"/>
        <v>3484</v>
      </c>
      <c r="H243" s="6">
        <f t="shared" si="22"/>
        <v>3888</v>
      </c>
      <c r="I243" s="55">
        <f t="shared" si="23"/>
        <v>4290</v>
      </c>
      <c r="J243" s="65" t="str">
        <f>Table1[[#This Row],[Area]]</f>
        <v>Windsor</v>
      </c>
      <c r="K243" s="68">
        <f>Table1[[#This Row],[AMI]]</f>
        <v>1.2</v>
      </c>
      <c r="L243" s="27">
        <f>L$239*Table1[[#This Row],[AMI]]</f>
        <v>93840</v>
      </c>
      <c r="M243" s="27">
        <f>M$239*Table1[[#This Row],[AMI]]</f>
        <v>107160</v>
      </c>
      <c r="N243" s="27">
        <f>N$239*Table1[[#This Row],[AMI]]</f>
        <v>121248</v>
      </c>
      <c r="O243" s="27">
        <f>O$239*Table1[[#This Row],[AMI]]</f>
        <v>134040</v>
      </c>
      <c r="P243" s="27">
        <f>P$239*Table1[[#This Row],[AMI]]</f>
        <v>144720</v>
      </c>
      <c r="Q243" s="27">
        <f>Q$239*Table1[[#This Row],[AMI]]</f>
        <v>155520</v>
      </c>
      <c r="R243" s="27">
        <f>R$239*Table1[[#This Row],[AMI]]</f>
        <v>166200</v>
      </c>
      <c r="S243" s="27">
        <f>S$239*Table1[[#This Row],[AMI]]</f>
        <v>177000</v>
      </c>
    </row>
    <row r="244" spans="2:19" x14ac:dyDescent="0.3">
      <c r="B244" s="54" t="s">
        <v>65</v>
      </c>
      <c r="C244" s="5">
        <v>1.25</v>
      </c>
      <c r="D244" s="49">
        <f t="shared" si="18"/>
        <v>2443</v>
      </c>
      <c r="E244" s="49">
        <f t="shared" si="19"/>
        <v>2617</v>
      </c>
      <c r="F244" s="49">
        <f t="shared" si="20"/>
        <v>3157</v>
      </c>
      <c r="G244" s="49">
        <f t="shared" si="21"/>
        <v>3629</v>
      </c>
      <c r="H244" s="6">
        <f t="shared" si="22"/>
        <v>4050</v>
      </c>
      <c r="I244" s="55">
        <f t="shared" si="23"/>
        <v>4468</v>
      </c>
      <c r="J244" s="65" t="str">
        <f>Table1[[#This Row],[Area]]</f>
        <v>Windsor</v>
      </c>
      <c r="K244" s="68">
        <f>Table1[[#This Row],[AMI]]</f>
        <v>1.25</v>
      </c>
      <c r="L244" s="27">
        <f>L$239*Table1[[#This Row],[AMI]]</f>
        <v>97750</v>
      </c>
      <c r="M244" s="27">
        <f>M$239*Table1[[#This Row],[AMI]]</f>
        <v>111625</v>
      </c>
      <c r="N244" s="27">
        <f>N$239*Table1[[#This Row],[AMI]]</f>
        <v>126300</v>
      </c>
      <c r="O244" s="27">
        <f>O$239*Table1[[#This Row],[AMI]]</f>
        <v>139625</v>
      </c>
      <c r="P244" s="27">
        <f>P$239*Table1[[#This Row],[AMI]]</f>
        <v>150750</v>
      </c>
      <c r="Q244" s="27">
        <f>Q$239*Table1[[#This Row],[AMI]]</f>
        <v>162000</v>
      </c>
      <c r="R244" s="27">
        <f>R$239*Table1[[#This Row],[AMI]]</f>
        <v>173125</v>
      </c>
      <c r="S244" s="27">
        <f>S$239*Table1[[#This Row],[AMI]]</f>
        <v>184375</v>
      </c>
    </row>
    <row r="245" spans="2:19" x14ac:dyDescent="0.3">
      <c r="B245" s="54" t="s">
        <v>65</v>
      </c>
      <c r="C245" s="5">
        <v>1.3</v>
      </c>
      <c r="D245" s="49">
        <f t="shared" si="18"/>
        <v>2541</v>
      </c>
      <c r="E245" s="49">
        <f t="shared" si="19"/>
        <v>2721</v>
      </c>
      <c r="F245" s="49">
        <f t="shared" si="20"/>
        <v>3283</v>
      </c>
      <c r="G245" s="49">
        <f t="shared" si="21"/>
        <v>3774</v>
      </c>
      <c r="H245" s="6">
        <f t="shared" si="22"/>
        <v>4212</v>
      </c>
      <c r="I245" s="55">
        <f t="shared" si="23"/>
        <v>4647</v>
      </c>
      <c r="J245" s="65" t="str">
        <f>Table1[[#This Row],[Area]]</f>
        <v>Windsor</v>
      </c>
      <c r="K245" s="68">
        <f>Table1[[#This Row],[AMI]]</f>
        <v>1.3</v>
      </c>
      <c r="L245" s="27">
        <f>L$239*Table1[[#This Row],[AMI]]</f>
        <v>101660</v>
      </c>
      <c r="M245" s="27">
        <f>M$239*Table1[[#This Row],[AMI]]</f>
        <v>116090</v>
      </c>
      <c r="N245" s="27">
        <f>N$239*Table1[[#This Row],[AMI]]</f>
        <v>131352</v>
      </c>
      <c r="O245" s="27">
        <f>O$239*Table1[[#This Row],[AMI]]</f>
        <v>145210</v>
      </c>
      <c r="P245" s="27">
        <f>P$239*Table1[[#This Row],[AMI]]</f>
        <v>156780</v>
      </c>
      <c r="Q245" s="27">
        <f>Q$239*Table1[[#This Row],[AMI]]</f>
        <v>168480</v>
      </c>
      <c r="R245" s="27">
        <f>R$239*Table1[[#This Row],[AMI]]</f>
        <v>180050</v>
      </c>
      <c r="S245" s="27">
        <f>S$239*Table1[[#This Row],[AMI]]</f>
        <v>191750</v>
      </c>
    </row>
    <row r="246" spans="2:19" x14ac:dyDescent="0.3">
      <c r="B246" s="54" t="s">
        <v>65</v>
      </c>
      <c r="C246" s="5">
        <v>1.35</v>
      </c>
      <c r="D246" s="49">
        <f t="shared" si="18"/>
        <v>2639</v>
      </c>
      <c r="E246" s="49">
        <f t="shared" si="19"/>
        <v>2826</v>
      </c>
      <c r="F246" s="49">
        <f t="shared" si="20"/>
        <v>3410</v>
      </c>
      <c r="G246" s="49">
        <f t="shared" si="21"/>
        <v>3920</v>
      </c>
      <c r="H246" s="6">
        <f t="shared" si="22"/>
        <v>4374</v>
      </c>
      <c r="I246" s="55">
        <f t="shared" si="23"/>
        <v>4826</v>
      </c>
      <c r="J246" s="65" t="str">
        <f>Table1[[#This Row],[Area]]</f>
        <v>Windsor</v>
      </c>
      <c r="K246" s="68">
        <f>Table1[[#This Row],[AMI]]</f>
        <v>1.35</v>
      </c>
      <c r="L246" s="27">
        <f>L$239*Table1[[#This Row],[AMI]]</f>
        <v>105570</v>
      </c>
      <c r="M246" s="27">
        <f>M$239*Table1[[#This Row],[AMI]]</f>
        <v>120555.00000000001</v>
      </c>
      <c r="N246" s="27">
        <f>N$239*Table1[[#This Row],[AMI]]</f>
        <v>136404</v>
      </c>
      <c r="O246" s="27">
        <f>O$239*Table1[[#This Row],[AMI]]</f>
        <v>150795</v>
      </c>
      <c r="P246" s="27">
        <f>P$239*Table1[[#This Row],[AMI]]</f>
        <v>162810</v>
      </c>
      <c r="Q246" s="27">
        <f>Q$239*Table1[[#This Row],[AMI]]</f>
        <v>174960</v>
      </c>
      <c r="R246" s="27">
        <f>R$239*Table1[[#This Row],[AMI]]</f>
        <v>186975</v>
      </c>
      <c r="S246" s="27">
        <f>S$239*Table1[[#This Row],[AMI]]</f>
        <v>199125</v>
      </c>
    </row>
    <row r="247" spans="2:19" x14ac:dyDescent="0.3">
      <c r="B247" s="54" t="s">
        <v>65</v>
      </c>
      <c r="C247" s="5">
        <v>1.4</v>
      </c>
      <c r="D247" s="49">
        <f t="shared" si="18"/>
        <v>2737</v>
      </c>
      <c r="E247" s="49">
        <f t="shared" si="19"/>
        <v>2931</v>
      </c>
      <c r="F247" s="49">
        <f t="shared" si="20"/>
        <v>3536</v>
      </c>
      <c r="G247" s="49">
        <f t="shared" si="21"/>
        <v>4065</v>
      </c>
      <c r="H247" s="6">
        <f t="shared" si="22"/>
        <v>4536</v>
      </c>
      <c r="I247" s="55">
        <f t="shared" si="23"/>
        <v>5005</v>
      </c>
      <c r="J247" s="65" t="str">
        <f>Table1[[#This Row],[Area]]</f>
        <v>Windsor</v>
      </c>
      <c r="K247" s="68">
        <f>Table1[[#This Row],[AMI]]</f>
        <v>1.4</v>
      </c>
      <c r="L247" s="27">
        <f>L$239*Table1[[#This Row],[AMI]]</f>
        <v>109480</v>
      </c>
      <c r="M247" s="27">
        <f>M$239*Table1[[#This Row],[AMI]]</f>
        <v>125019.99999999999</v>
      </c>
      <c r="N247" s="27">
        <f>N$239*Table1[[#This Row],[AMI]]</f>
        <v>141456</v>
      </c>
      <c r="O247" s="27">
        <f>O$239*Table1[[#This Row],[AMI]]</f>
        <v>156380</v>
      </c>
      <c r="P247" s="27">
        <f>P$239*Table1[[#This Row],[AMI]]</f>
        <v>168840</v>
      </c>
      <c r="Q247" s="27">
        <f>Q$239*Table1[[#This Row],[AMI]]</f>
        <v>181440</v>
      </c>
      <c r="R247" s="27">
        <f>R$239*Table1[[#This Row],[AMI]]</f>
        <v>193900</v>
      </c>
      <c r="S247" s="27">
        <f>S$239*Table1[[#This Row],[AMI]]</f>
        <v>206500</v>
      </c>
    </row>
    <row r="248" spans="2:19" x14ac:dyDescent="0.3">
      <c r="B248" s="54" t="s">
        <v>65</v>
      </c>
      <c r="C248" s="5">
        <v>1.45</v>
      </c>
      <c r="D248" s="49">
        <f t="shared" si="18"/>
        <v>2834</v>
      </c>
      <c r="E248" s="49">
        <f t="shared" si="19"/>
        <v>3035</v>
      </c>
      <c r="F248" s="49">
        <f t="shared" si="20"/>
        <v>3662</v>
      </c>
      <c r="G248" s="49">
        <f t="shared" si="21"/>
        <v>4210</v>
      </c>
      <c r="H248" s="6">
        <f t="shared" si="22"/>
        <v>4698</v>
      </c>
      <c r="I248" s="55">
        <f t="shared" si="23"/>
        <v>5183</v>
      </c>
      <c r="J248" s="65" t="str">
        <f>Table1[[#This Row],[Area]]</f>
        <v>Windsor</v>
      </c>
      <c r="K248" s="68">
        <f>Table1[[#This Row],[AMI]]</f>
        <v>1.45</v>
      </c>
      <c r="L248" s="27">
        <f>L$239*Table1[[#This Row],[AMI]]</f>
        <v>113390</v>
      </c>
      <c r="M248" s="27">
        <f>M$239*Table1[[#This Row],[AMI]]</f>
        <v>129485</v>
      </c>
      <c r="N248" s="27">
        <f>N$239*Table1[[#This Row],[AMI]]</f>
        <v>146508</v>
      </c>
      <c r="O248" s="27">
        <f>O$239*Table1[[#This Row],[AMI]]</f>
        <v>161965</v>
      </c>
      <c r="P248" s="27">
        <f>P$239*Table1[[#This Row],[AMI]]</f>
        <v>174870</v>
      </c>
      <c r="Q248" s="27">
        <f>Q$239*Table1[[#This Row],[AMI]]</f>
        <v>187920</v>
      </c>
      <c r="R248" s="27">
        <f>R$239*Table1[[#This Row],[AMI]]</f>
        <v>200825</v>
      </c>
      <c r="S248" s="27">
        <f>S$239*Table1[[#This Row],[AMI]]</f>
        <v>213875</v>
      </c>
    </row>
    <row r="249" spans="2:19" ht="15" thickBot="1" x14ac:dyDescent="0.35">
      <c r="B249" s="56" t="s">
        <v>65</v>
      </c>
      <c r="C249" s="57">
        <v>1.5</v>
      </c>
      <c r="D249" s="59">
        <f t="shared" si="18"/>
        <v>2932</v>
      </c>
      <c r="E249" s="59">
        <f t="shared" si="19"/>
        <v>3140</v>
      </c>
      <c r="F249" s="59">
        <f t="shared" si="20"/>
        <v>3789</v>
      </c>
      <c r="G249" s="59">
        <f t="shared" si="21"/>
        <v>4355</v>
      </c>
      <c r="H249" s="60">
        <f t="shared" si="22"/>
        <v>4860</v>
      </c>
      <c r="I249" s="61">
        <f t="shared" si="23"/>
        <v>5362</v>
      </c>
      <c r="J249" s="66" t="str">
        <f>Table1[[#This Row],[Area]]</f>
        <v>Windsor</v>
      </c>
      <c r="K249" s="69">
        <f>Table1[[#This Row],[AMI]]</f>
        <v>1.5</v>
      </c>
      <c r="L249" s="58">
        <f>L$239*Table1[[#This Row],[AMI]]</f>
        <v>117300</v>
      </c>
      <c r="M249" s="58">
        <f>M$239*Table1[[#This Row],[AMI]]</f>
        <v>133950</v>
      </c>
      <c r="N249" s="58">
        <f>N$239*Table1[[#This Row],[AMI]]</f>
        <v>151560</v>
      </c>
      <c r="O249" s="58">
        <f>O$239*Table1[[#This Row],[AMI]]</f>
        <v>167550</v>
      </c>
      <c r="P249" s="58">
        <f>P$239*Table1[[#This Row],[AMI]]</f>
        <v>180900</v>
      </c>
      <c r="Q249" s="58">
        <f>Q$239*Table1[[#This Row],[AMI]]</f>
        <v>194400</v>
      </c>
      <c r="R249" s="58">
        <f>R$239*Table1[[#This Row],[AMI]]</f>
        <v>207750</v>
      </c>
      <c r="S249" s="58">
        <f>S$239*Table1[[#This Row],[AMI]]</f>
        <v>221250</v>
      </c>
    </row>
  </sheetData>
  <mergeCells count="4">
    <mergeCell ref="B4:B6"/>
    <mergeCell ref="C4:C6"/>
    <mergeCell ref="L4:S4"/>
    <mergeCell ref="J4:K6"/>
  </mergeCells>
  <phoneticPr fontId="17" type="noConversion"/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345b93b-9139-4c59-8763-0eef7dcdc3e1" xsi:nil="true"/>
    <lcf76f155ced4ddcb4097134ff3c332f xmlns="18dd5fec-0723-49db-b5cc-ececde7eb3da">
      <Terms xmlns="http://schemas.microsoft.com/office/infopath/2007/PartnerControls"/>
    </lcf76f155ced4ddcb4097134ff3c332f>
    <TypeofDoc xmlns="18dd5fec-0723-49db-b5cc-ececde7eb3da" xsi:nil="true"/>
    <Audience xmlns="18dd5fec-0723-49db-b5cc-ececde7eb3da" xsi:nil="true"/>
    <SharedEquity_x003f_ xmlns="18dd5fec-0723-49db-b5cc-ececde7eb3da">false</SharedEquity_x003f_>
    <Status xmlns="18dd5fec-0723-49db-b5cc-ececde7eb3da" xsi:nil="true"/>
    <LastModified xmlns="18dd5fec-0723-49db-b5cc-ececde7eb3d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0D951113ACF94FA40E96C36A978F02" ma:contentTypeVersion="18" ma:contentTypeDescription="Create a new document." ma:contentTypeScope="" ma:versionID="d68a3f590fabfb195eff4b460f3ec20b">
  <xsd:schema xmlns:xsd="http://www.w3.org/2001/XMLSchema" xmlns:xs="http://www.w3.org/2001/XMLSchema" xmlns:p="http://schemas.microsoft.com/office/2006/metadata/properties" xmlns:ns2="18dd5fec-0723-49db-b5cc-ececde7eb3da" xmlns:ns3="5479e678-ada6-420d-a990-985bb7032d1a" xmlns:ns4="a345b93b-9139-4c59-8763-0eef7dcdc3e1" targetNamespace="http://schemas.microsoft.com/office/2006/metadata/properties" ma:root="true" ma:fieldsID="8c0b2a78ef290fd92a4c336af19777ee" ns2:_="" ns3:_="" ns4:_="">
    <xsd:import namespace="18dd5fec-0723-49db-b5cc-ececde7eb3da"/>
    <xsd:import namespace="5479e678-ada6-420d-a990-985bb7032d1a"/>
    <xsd:import namespace="a345b93b-9139-4c59-8763-0eef7dcdc3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4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TypeofDoc" minOccurs="0"/>
                <xsd:element ref="ns2:SharedEquity_x003f_" minOccurs="0"/>
                <xsd:element ref="ns2:LastModified" minOccurs="0"/>
                <xsd:element ref="ns2:Status" minOccurs="0"/>
                <xsd:element ref="ns2:Audienc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dd5fec-0723-49db-b5cc-ececde7eb3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745ce22-7f69-4d97-ac05-c5d26132902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TypeofDoc" ma:index="21" nillable="true" ma:displayName="Type of Doc" ma:format="Dropdown" ma:internalName="TypeofDoc">
      <xsd:simpleType>
        <xsd:union memberTypes="dms:Text">
          <xsd:simpleType>
            <xsd:restriction base="dms:Choice">
              <xsd:enumeration value="Form"/>
              <xsd:enumeration value="Instructions"/>
              <xsd:enumeration value="Process Guide"/>
              <xsd:enumeration value="Choice 4"/>
            </xsd:restriction>
          </xsd:simpleType>
        </xsd:union>
      </xsd:simpleType>
    </xsd:element>
    <xsd:element name="SharedEquity_x003f_" ma:index="22" nillable="true" ma:displayName="Shared Equity?" ma:default="0" ma:format="Dropdown" ma:internalName="SharedEquity_x003f_">
      <xsd:simpleType>
        <xsd:restriction base="dms:Boolean"/>
      </xsd:simpleType>
    </xsd:element>
    <xsd:element name="LastModified" ma:index="23" nillable="true" ma:displayName="Last Modified" ma:format="DateTime" ma:internalName="LastModified">
      <xsd:simpleType>
        <xsd:restriction base="dms:DateTime"/>
      </xsd:simpleType>
    </xsd:element>
    <xsd:element name="Status" ma:index="24" nillable="true" ma:displayName="Status" ma:format="Dropdown" ma:internalName="Status">
      <xsd:simpleType>
        <xsd:union memberTypes="dms:Text">
          <xsd:simpleType>
            <xsd:restriction base="dms:Choice">
              <xsd:enumeration value="Final"/>
              <xsd:enumeration value="Draft"/>
            </xsd:restriction>
          </xsd:simpleType>
        </xsd:union>
      </xsd:simpleType>
    </xsd:element>
    <xsd:element name="Audience" ma:index="25" nillable="true" ma:displayName="Audience" ma:format="Dropdown" ma:internalName="Audience">
      <xsd:simpleType>
        <xsd:union memberTypes="dms:Text">
          <xsd:simpleType>
            <xsd:restriction base="dms:Choice">
              <xsd:enumeration value="Lender"/>
              <xsd:enumeration value="Homebuyer"/>
              <xsd:enumeration value="Developer"/>
              <xsd:enumeration value="Closing Agen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79e678-ada6-420d-a990-985bb7032d1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45b93b-9139-4c59-8763-0eef7dcdc3e1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a844c3e5-378c-46ec-90ce-5b4e04645e3a}" ma:internalName="TaxCatchAll" ma:showField="CatchAllData" ma:web="5479e678-ada6-420d-a990-985bb7032d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448E8C-6DDA-4EFD-95E8-4F825B0D3572}">
  <ds:schemaRefs>
    <ds:schemaRef ds:uri="http://purl.org/dc/terms/"/>
    <ds:schemaRef ds:uri="http://www.w3.org/XML/1998/namespace"/>
    <ds:schemaRef ds:uri="http://purl.org/dc/dcmitype/"/>
    <ds:schemaRef ds:uri="5479e678-ada6-420d-a990-985bb7032d1a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a345b93b-9139-4c59-8763-0eef7dcdc3e1"/>
    <ds:schemaRef ds:uri="http://schemas.microsoft.com/office/infopath/2007/PartnerControls"/>
    <ds:schemaRef ds:uri="18dd5fec-0723-49db-b5cc-ececde7eb3da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1DE9ECF-C39B-401B-B253-6E6F6FC635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9108F4-A666-4AAE-92A9-73BD495767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dd5fec-0723-49db-b5cc-ececde7eb3da"/>
    <ds:schemaRef ds:uri="5479e678-ada6-420d-a990-985bb7032d1a"/>
    <ds:schemaRef ds:uri="a345b93b-9139-4c59-8763-0eef7dcdc3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Entry</vt:lpstr>
      <vt:lpstr>2025</vt:lpstr>
      <vt:lpstr>LIMITS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2025-01-13T15:50:11Z</dcterms:created>
  <dcterms:modified xsi:type="dcterms:W3CDTF">2025-08-13T17:49:48Z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0x010100850D951113ACF94FA40E96C36A978F02</vt:lpwstr>
  </property>
  <property fmtid="{D5CDD505-2E9C-101B-9397-08002B2CF9AE}" pid="3" name="Issue_x0020_Series_x0020_Name">
    <vt:lpwstr/>
  </property>
  <property fmtid="{D5CDD505-2E9C-101B-9397-08002B2CF9AE}" pid="4" name="Bank_x0020_Trustee">
    <vt:lpwstr/>
  </property>
  <property fmtid="{D5CDD505-2E9C-101B-9397-08002B2CF9AE}" pid="5" name="oe78f69457e24541b556689dca35d880">
    <vt:lpwstr/>
  </property>
  <property fmtid="{D5CDD505-2E9C-101B-9397-08002B2CF9AE}" pid="6" name="MediaServiceImageTags">
    <vt:lpwstr/>
  </property>
  <property fmtid="{D5CDD505-2E9C-101B-9397-08002B2CF9AE}" pid="7" name="jdd3043f0ab341edb88263ce9a836cf7">
    <vt:lpwstr/>
  </property>
  <property fmtid="{D5CDD505-2E9C-101B-9397-08002B2CF9AE}" pid="8" name="p93c7bc8be404fc6a08a9ebbaefba9f8">
    <vt:lpwstr/>
  </property>
  <property fmtid="{D5CDD505-2E9C-101B-9397-08002B2CF9AE}" pid="9" name="f69b2d9dc795495ab822591abfa6f574">
    <vt:lpwstr/>
  </property>
  <property fmtid="{D5CDD505-2E9C-101B-9397-08002B2CF9AE}" pid="10" name="a5af454a98244a3499a59b7c224e897e">
    <vt:lpwstr/>
  </property>
  <property fmtid="{D5CDD505-2E9C-101B-9397-08002B2CF9AE}" pid="11" name="b7e59f260485452db5c7a0004ba41ac2">
    <vt:lpwstr/>
  </property>
  <property fmtid="{D5CDD505-2E9C-101B-9397-08002B2CF9AE}" pid="12" name="CD Department1">
    <vt:lpwstr>27</vt:lpwstr>
  </property>
  <property fmtid="{D5CDD505-2E9C-101B-9397-08002B2CF9AE}" pid="13" name="CD_x0020_Department1">
    <vt:lpwstr>27</vt:lpwstr>
  </property>
  <property fmtid="{D5CDD505-2E9C-101B-9397-08002B2CF9AE}" pid="14" name="laeb2e35680345268b97cb77832965f3">
    <vt:lpwstr/>
  </property>
  <property fmtid="{D5CDD505-2E9C-101B-9397-08002B2CF9AE}" pid="15" name="CD_x0020_Document_x0020_Type1">
    <vt:lpwstr/>
  </property>
  <property fmtid="{D5CDD505-2E9C-101B-9397-08002B2CF9AE}" pid="16" name="n79f01ae4ffc4ddab6cb254790371ba9">
    <vt:lpwstr/>
  </property>
  <property fmtid="{D5CDD505-2E9C-101B-9397-08002B2CF9AE}" pid="17" name="o0c41bca799c4958a8ceb5b9447fe120">
    <vt:lpwstr/>
  </property>
  <property fmtid="{D5CDD505-2E9C-101B-9397-08002B2CF9AE}" pid="18" name="m204bad22ddf4655805d5bd72664205c">
    <vt:lpwstr/>
  </property>
  <property fmtid="{D5CDD505-2E9C-101B-9397-08002B2CF9AE}" pid="19" name="CD Management Officer">
    <vt:lpwstr>280</vt:lpwstr>
  </property>
  <property fmtid="{D5CDD505-2E9C-101B-9397-08002B2CF9AE}" pid="20" name="j9954533c8ce4e7d864de8a6bf9a43f4">
    <vt:lpwstr/>
  </property>
  <property fmtid="{D5CDD505-2E9C-101B-9397-08002B2CF9AE}" pid="21" name="CD_x0020_Management_x0020_Officer">
    <vt:lpwstr>280</vt:lpwstr>
  </property>
  <property fmtid="{D5CDD505-2E9C-101B-9397-08002B2CF9AE}" pid="22" name="CD_x0020_Compliance_x0020_Type1">
    <vt:lpwstr/>
  </property>
  <property fmtid="{D5CDD505-2E9C-101B-9397-08002B2CF9AE}" pid="23" name="neea46d7305547d4a4e6e3f3a58af8ae">
    <vt:lpwstr/>
  </property>
  <property fmtid="{D5CDD505-2E9C-101B-9397-08002B2CF9AE}" pid="24" name="CD_x0020_Development_x0020_Underwriter">
    <vt:lpwstr/>
  </property>
  <property fmtid="{D5CDD505-2E9C-101B-9397-08002B2CF9AE}" pid="25" name="CD_x0020_QAP_x0020_Year">
    <vt:lpwstr/>
  </property>
  <property fmtid="{D5CDD505-2E9C-101B-9397-08002B2CF9AE}" pid="26" name="jd531c214d794e919000af76c74ec4b8">
    <vt:lpwstr/>
  </property>
  <property fmtid="{D5CDD505-2E9C-101B-9397-08002B2CF9AE}" pid="27" name="h982b235d27249e6920f03a6ec3207cd">
    <vt:lpwstr/>
  </property>
  <property fmtid="{D5CDD505-2E9C-101B-9397-08002B2CF9AE}" pid="28" name="d8a58ddd82b84f1f933b2ddd2b907ab4">
    <vt:lpwstr/>
  </property>
  <property fmtid="{D5CDD505-2E9C-101B-9397-08002B2CF9AE}" pid="29" name="ha8455cbfc544a808806fa1ef44687bb">
    <vt:lpwstr/>
  </property>
  <property fmtid="{D5CDD505-2E9C-101B-9397-08002B2CF9AE}" pid="30" name="CD_x0020_Project_x0020__x0023_1">
    <vt:lpwstr/>
  </property>
  <property fmtid="{D5CDD505-2E9C-101B-9397-08002B2CF9AE}" pid="31" name="Year">
    <vt:lpwstr/>
  </property>
  <property fmtid="{D5CDD505-2E9C-101B-9397-08002B2CF9AE}" pid="32" name="CD_x0020_Archive">
    <vt:lpwstr/>
  </property>
  <property fmtid="{D5CDD505-2E9C-101B-9397-08002B2CF9AE}" pid="33" name="FY_x0020_Period">
    <vt:lpwstr/>
  </property>
  <property fmtid="{D5CDD505-2E9C-101B-9397-08002B2CF9AE}" pid="34" name="Month">
    <vt:lpwstr/>
  </property>
  <property fmtid="{D5CDD505-2E9C-101B-9397-08002B2CF9AE}" pid="35" name="CD_x0020_Owner_x0020_Name1">
    <vt:lpwstr/>
  </property>
  <property fmtid="{D5CDD505-2E9C-101B-9397-08002B2CF9AE}" pid="36" name="c5c9dd9307d842c1b9320c472d715545">
    <vt:lpwstr/>
  </property>
  <property fmtid="{D5CDD505-2E9C-101B-9397-08002B2CF9AE}" pid="37" name="k86323ab0dd0490c9f885a342682db90">
    <vt:lpwstr/>
  </property>
  <property fmtid="{D5CDD505-2E9C-101B-9397-08002B2CF9AE}" pid="38" name="nf42e6d4ad57457d8e16d4d95949680f">
    <vt:lpwstr/>
  </property>
  <property fmtid="{D5CDD505-2E9C-101B-9397-08002B2CF9AE}" pid="39" name="Fiscal_x0020_Year1">
    <vt:lpwstr/>
  </property>
  <property fmtid="{D5CDD505-2E9C-101B-9397-08002B2CF9AE}" pid="40" name="e1ce17fbcec54d95b79a1d3484504ce9">
    <vt:lpwstr>Compliance|c93d2a71-648b-417b-9b1c-617a1e1186a2</vt:lpwstr>
  </property>
  <property fmtid="{D5CDD505-2E9C-101B-9397-08002B2CF9AE}" pid="41" name="FIN_x0020_Statement_x0020_Type">
    <vt:lpwstr/>
  </property>
  <property fmtid="{D5CDD505-2E9C-101B-9397-08002B2CF9AE}" pid="42" name="CD_x0020_Property_x0020_Manager">
    <vt:lpwstr/>
  </property>
  <property fmtid="{D5CDD505-2E9C-101B-9397-08002B2CF9AE}" pid="43" name="eb1052ac16114f86a16fda68db8db4e8">
    <vt:lpwstr/>
  </property>
  <property fmtid="{D5CDD505-2E9C-101B-9397-08002B2CF9AE}" pid="44" name="Issue_x0020_Series_x0020_Fund">
    <vt:lpwstr/>
  </property>
  <property fmtid="{D5CDD505-2E9C-101B-9397-08002B2CF9AE}" pid="45" name="CD_x0020_Fiscal_x0020_Year1">
    <vt:lpwstr/>
  </property>
  <property fmtid="{D5CDD505-2E9C-101B-9397-08002B2CF9AE}" pid="46" name="CD_x0020_Supportive_x0020_Housing1">
    <vt:lpwstr/>
  </property>
  <property fmtid="{D5CDD505-2E9C-101B-9397-08002B2CF9AE}" pid="47" name="FIN_x0020_Account_x0020_Type">
    <vt:lpwstr/>
  </property>
  <property fmtid="{D5CDD505-2E9C-101B-9397-08002B2CF9AE}" pid="48" name="la8d91f472264d0e8c9ee28e312a8a81">
    <vt:lpwstr/>
  </property>
  <property fmtid="{D5CDD505-2E9C-101B-9397-08002B2CF9AE}" pid="49" name="CD_x0020_Project_x0020_Name1">
    <vt:lpwstr/>
  </property>
  <property fmtid="{D5CDD505-2E9C-101B-9397-08002B2CF9AE}" pid="50" name="k79607a60b4a412fbd658b39099ae0db">
    <vt:lpwstr>Andrea Tieso|3385d108-6375-4282-be2a-0f23bf46ccdd</vt:lpwstr>
  </property>
  <property fmtid="{D5CDD505-2E9C-101B-9397-08002B2CF9AE}" pid="51" name="FIN_x0020_Account_x0020_Number">
    <vt:lpwstr/>
  </property>
  <property fmtid="{D5CDD505-2E9C-101B-9397-08002B2CF9AE}" pid="52" name="CD_x0020_Status1">
    <vt:lpwstr/>
  </property>
  <property fmtid="{D5CDD505-2E9C-101B-9397-08002B2CF9AE}" pid="53" name="i927596b491f4cae9e418569a0dc3c9c">
    <vt:lpwstr/>
  </property>
  <property fmtid="{D5CDD505-2E9C-101B-9397-08002B2CF9AE}" pid="54" name="j891af379b1d4c069300e73b0a9b1749">
    <vt:lpwstr/>
  </property>
  <property fmtid="{D5CDD505-2E9C-101B-9397-08002B2CF9AE}" pid="55" name="CD_x0020_Loan_x0020_Type1">
    <vt:lpwstr/>
  </property>
  <property fmtid="{D5CDD505-2E9C-101B-9397-08002B2CF9AE}" pid="56" name="CD Loan Type1">
    <vt:lpwstr/>
  </property>
  <property fmtid="{D5CDD505-2E9C-101B-9397-08002B2CF9AE}" pid="57" name="CD Owner Name1">
    <vt:lpwstr/>
  </property>
  <property fmtid="{D5CDD505-2E9C-101B-9397-08002B2CF9AE}" pid="58" name="CD Project #1">
    <vt:lpwstr/>
  </property>
  <property fmtid="{D5CDD505-2E9C-101B-9397-08002B2CF9AE}" pid="59" name="CD QAP Year">
    <vt:lpwstr/>
  </property>
  <property fmtid="{D5CDD505-2E9C-101B-9397-08002B2CF9AE}" pid="60" name="Issue Series Fund">
    <vt:lpwstr/>
  </property>
  <property fmtid="{D5CDD505-2E9C-101B-9397-08002B2CF9AE}" pid="61" name="CD Development Underwriter">
    <vt:lpwstr/>
  </property>
  <property fmtid="{D5CDD505-2E9C-101B-9397-08002B2CF9AE}" pid="62" name="CD Archive">
    <vt:lpwstr/>
  </property>
  <property fmtid="{D5CDD505-2E9C-101B-9397-08002B2CF9AE}" pid="63" name="CD Property Manager">
    <vt:lpwstr/>
  </property>
  <property fmtid="{D5CDD505-2E9C-101B-9397-08002B2CF9AE}" pid="64" name="Issue Series Name">
    <vt:lpwstr/>
  </property>
  <property fmtid="{D5CDD505-2E9C-101B-9397-08002B2CF9AE}" pid="65" name="CD Compliance Type1">
    <vt:lpwstr/>
  </property>
  <property fmtid="{D5CDD505-2E9C-101B-9397-08002B2CF9AE}" pid="66" name="CD Project Name1">
    <vt:lpwstr/>
  </property>
  <property fmtid="{D5CDD505-2E9C-101B-9397-08002B2CF9AE}" pid="67" name="FIN Statement Type">
    <vt:lpwstr/>
  </property>
  <property fmtid="{D5CDD505-2E9C-101B-9397-08002B2CF9AE}" pid="68" name="FIN Account Type">
    <vt:lpwstr/>
  </property>
  <property fmtid="{D5CDD505-2E9C-101B-9397-08002B2CF9AE}" pid="69" name="CD Status1">
    <vt:lpwstr/>
  </property>
  <property fmtid="{D5CDD505-2E9C-101B-9397-08002B2CF9AE}" pid="70" name="CD Supportive Housing1">
    <vt:lpwstr/>
  </property>
  <property fmtid="{D5CDD505-2E9C-101B-9397-08002B2CF9AE}" pid="71" name="FY Period">
    <vt:lpwstr/>
  </property>
  <property fmtid="{D5CDD505-2E9C-101B-9397-08002B2CF9AE}" pid="72" name="Fiscal Year1">
    <vt:lpwstr/>
  </property>
  <property fmtid="{D5CDD505-2E9C-101B-9397-08002B2CF9AE}" pid="73" name="CD Fiscal Year1">
    <vt:lpwstr/>
  </property>
  <property fmtid="{D5CDD505-2E9C-101B-9397-08002B2CF9AE}" pid="74" name="FIN Account Number">
    <vt:lpwstr/>
  </property>
  <property fmtid="{D5CDD505-2E9C-101B-9397-08002B2CF9AE}" pid="75" name="CD Document Type1">
    <vt:lpwstr/>
  </property>
  <property fmtid="{D5CDD505-2E9C-101B-9397-08002B2CF9AE}" pid="76" name="Bank Trustee">
    <vt:lpwstr/>
  </property>
</Properties>
</file>